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496" windowWidth="16900" windowHeight="12760" activeTab="0"/>
  </bookViews>
  <sheets>
    <sheet name="1_anova_random.xls" sheetId="1" r:id="rId1"/>
  </sheets>
  <definedNames>
    <definedName name="MEAN">'1_anova_random.xls'!$C$2</definedName>
    <definedName name="n_levels">'1_anova_random.xls'!$C$6</definedName>
    <definedName name="n_per_level">'1_anova_random.xls'!$C$7</definedName>
    <definedName name="SD_ERRORS">'1_anova_random.xls'!$C$4</definedName>
    <definedName name="SD_TRUELEVELS">'1_anova_random.xls'!$C$3</definedName>
  </definedNames>
  <calcPr fullCalcOnLoad="1"/>
</workbook>
</file>

<file path=xl/sharedStrings.xml><?xml version="1.0" encoding="utf-8"?>
<sst xmlns="http://schemas.openxmlformats.org/spreadsheetml/2006/main" count="30" uniqueCount="29">
  <si>
    <t>m</t>
  </si>
  <si>
    <t>MEAN</t>
  </si>
  <si>
    <t>s[e]</t>
  </si>
  <si>
    <t>SD_TRUELEVELS</t>
  </si>
  <si>
    <t>SD_ERRORS</t>
  </si>
  <si>
    <t>n_1</t>
  </si>
  <si>
    <t>n_levels</t>
  </si>
  <si>
    <t>n_2</t>
  </si>
  <si>
    <t>n_per_level</t>
  </si>
  <si>
    <t>s[a]</t>
  </si>
  <si>
    <t>mean</t>
  </si>
  <si>
    <t>var</t>
  </si>
  <si>
    <t>df</t>
  </si>
  <si>
    <t>ANOVA</t>
  </si>
  <si>
    <t>SOURCE</t>
  </si>
  <si>
    <t>B/W LEVELS</t>
  </si>
  <si>
    <t>W/N LEVELS</t>
  </si>
  <si>
    <t>SS</t>
  </si>
  <si>
    <t>MeanSquare</t>
  </si>
  <si>
    <t>diff</t>
  </si>
  <si>
    <t xml:space="preserve">   VAR_ERRORS    </t>
  </si>
  <si>
    <t>overall</t>
  </si>
  <si>
    <t>is an estimate of …. {E(MeanSquare)}</t>
  </si>
  <si>
    <t>is an estimate of…</t>
  </si>
  <si>
    <t>statistic</t>
  </si>
  <si>
    <t>3 PARAMETERS</t>
  </si>
  <si>
    <t>sample sizes</t>
  </si>
  <si>
    <t>x</t>
  </si>
  <si>
    <t>New Data: F9 key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</si>
</sst>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Symbol"/>
      <family val="0"/>
    </font>
    <font>
      <sz val="10"/>
      <color indexed="10"/>
      <name val="Geneva"/>
      <family val="0"/>
    </font>
    <font>
      <b/>
      <sz val="10"/>
      <color indexed="39"/>
      <name val="Geneva"/>
      <family val="0"/>
    </font>
    <font>
      <b/>
      <sz val="10"/>
      <color indexed="14"/>
      <name val="Geneva"/>
      <family val="0"/>
    </font>
    <font>
      <sz val="9"/>
      <name val="Geneva"/>
      <family val="0"/>
    </font>
    <font>
      <b/>
      <sz val="12"/>
      <color indexed="14"/>
      <name val="Symbol"/>
      <family val="0"/>
    </font>
    <font>
      <b/>
      <sz val="12"/>
      <color indexed="39"/>
      <name val="Symbol"/>
      <family val="0"/>
    </font>
    <font>
      <b/>
      <u val="single"/>
      <sz val="10"/>
      <name val="Geneva"/>
      <family val="0"/>
    </font>
    <font>
      <u val="single"/>
      <sz val="10"/>
      <name val="Geneva"/>
      <family val="0"/>
    </font>
    <font>
      <sz val="17.25"/>
      <name val="Geneva"/>
      <family val="0"/>
    </font>
    <font>
      <sz val="9"/>
      <color indexed="39"/>
      <name val="Geneva"/>
      <family val="0"/>
    </font>
    <font>
      <b/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2" fontId="6" fillId="0" borderId="0" xfId="0" applyNumberFormat="1" applyFont="1" applyAlignment="1">
      <alignment/>
    </xf>
    <xf numFmtId="2" fontId="7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2" fontId="8" fillId="0" borderId="0" xfId="0" applyNumberFormat="1" applyFont="1" applyAlignment="1">
      <alignment/>
    </xf>
    <xf numFmtId="0" fontId="7" fillId="0" borderId="1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2" borderId="2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172" fontId="0" fillId="0" borderId="0" xfId="0" applyNumberFormat="1" applyAlignment="1">
      <alignment horizontal="right"/>
    </xf>
    <xf numFmtId="0" fontId="14" fillId="0" borderId="0" xfId="0" applyFont="1" applyAlignment="1">
      <alignment/>
    </xf>
    <xf numFmtId="0" fontId="15" fillId="2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'1_anova_random.xls'!$C$10:$C$60</c:f>
              <c:numCache/>
            </c:numRef>
          </c:xVal>
          <c:yVal>
            <c:numRef>
              <c:f>'1_anova_random.xls'!$D$10:$D$60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'1_anova_random.xls'!$C$10:$C$60</c:f>
              <c:numCache/>
            </c:numRef>
          </c:xVal>
          <c:yVal>
            <c:numRef>
              <c:f>'1_anova_random.xls'!$E$10:$E$60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'1_anova_random.xls'!$C$10:$C$60</c:f>
              <c:numCache/>
            </c:numRef>
          </c:xVal>
          <c:yVal>
            <c:numRef>
              <c:f>'1_anova_random.xls'!$F$10:$F$60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xVal>
            <c:numRef>
              <c:f>'1_anova_random.xls'!$C$10:$C$60</c:f>
              <c:numCache/>
            </c:numRef>
          </c:xVal>
          <c:yVal>
            <c:numRef>
              <c:f>'1_anova_random.xls'!$G$10:$G$60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'1_anova_random.xls'!$C$10:$C$60</c:f>
              <c:numCache/>
            </c:numRef>
          </c:xVal>
          <c:yVal>
            <c:numRef>
              <c:f>'1_anova_random.xls'!$H$10:$H$60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'1_anova_random.xls'!$C$10:$C$60</c:f>
              <c:numCache/>
            </c:numRef>
          </c:xVal>
          <c:yVal>
            <c:numRef>
              <c:f>'1_anova_random.xls'!$I$10:$I$60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'1_anova_random.xls'!$C$10:$C$60</c:f>
              <c:numCache/>
            </c:numRef>
          </c:xVal>
          <c:yVal>
            <c:numRef>
              <c:f>'1_anova_random.xls'!$J$10:$J$60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'1_anova_random.xls'!$C$10:$C$60</c:f>
              <c:numCache/>
            </c:numRef>
          </c:xVal>
          <c:yVal>
            <c:numRef>
              <c:f>'1_anova_random.xls'!$K$10:$K$60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'1_anova_random.xls'!$C$10:$C$60</c:f>
              <c:numCache/>
            </c:numRef>
          </c:xVal>
          <c:yVal>
            <c:numRef>
              <c:f>'1_anova_random.xls'!$L$10:$L$60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'1_anova_random.xls'!$C$10:$C$60</c:f>
              <c:numCache/>
            </c:numRef>
          </c:xVal>
          <c:yVal>
            <c:numRef>
              <c:f>'1_anova_random.xls'!$M$10:$M$60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'1_anova_random.xls'!$C$10:$C$60</c:f>
              <c:numCache/>
            </c:numRef>
          </c:xVal>
          <c:yVal>
            <c:numRef>
              <c:f>'1_anova_random.xls'!$N$10:$N$60</c:f>
              <c:numCache/>
            </c:numRef>
          </c:yVal>
          <c:smooth val="0"/>
        </c:ser>
        <c:axId val="59900407"/>
        <c:axId val="2232752"/>
      </c:scatterChart>
      <c:valAx>
        <c:axId val="59900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232752"/>
        <c:crosses val="autoZero"/>
        <c:crossBetween val="midCat"/>
        <c:dispUnits/>
      </c:valAx>
      <c:valAx>
        <c:axId val="2232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00407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76200</xdr:rowOff>
    </xdr:from>
    <xdr:to>
      <xdr:col>12</xdr:col>
      <xdr:colOff>285750</xdr:colOff>
      <xdr:row>42</xdr:row>
      <xdr:rowOff>38100</xdr:rowOff>
    </xdr:to>
    <xdr:graphicFrame>
      <xdr:nvGraphicFramePr>
        <xdr:cNvPr id="1" name="Chart 11"/>
        <xdr:cNvGraphicFramePr/>
      </xdr:nvGraphicFramePr>
      <xdr:xfrm>
        <a:off x="66675" y="1333500"/>
        <a:ext cx="77724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workbookViewId="0" topLeftCell="A1">
      <selection activeCell="L5" sqref="L5"/>
    </sheetView>
  </sheetViews>
  <sheetFormatPr defaultColWidth="11.00390625" defaultRowHeight="12.75"/>
  <cols>
    <col min="1" max="1" width="5.875" style="0" customWidth="1"/>
    <col min="2" max="2" width="14.375" style="0" customWidth="1"/>
    <col min="3" max="3" width="4.75390625" style="0" customWidth="1"/>
    <col min="4" max="5" width="6.125" style="0" customWidth="1"/>
    <col min="6" max="6" width="5.125" style="0" customWidth="1"/>
    <col min="7" max="7" width="7.75390625" style="0" customWidth="1"/>
    <col min="8" max="8" width="5.125" style="0" customWidth="1"/>
    <col min="9" max="9" width="10.625" style="0" customWidth="1"/>
    <col min="10" max="10" width="17.25390625" style="0" customWidth="1"/>
    <col min="11" max="11" width="7.00390625" style="0" customWidth="1"/>
    <col min="12" max="12" width="9.00390625" style="0" customWidth="1"/>
    <col min="13" max="13" width="8.75390625" style="0" customWidth="1"/>
    <col min="14" max="14" width="12.75390625" style="0" customWidth="1"/>
    <col min="15" max="16384" width="12.375" style="0" customWidth="1"/>
  </cols>
  <sheetData>
    <row r="1" spans="1:13" ht="15" thickTop="1">
      <c r="A1" s="22"/>
      <c r="B1" s="23" t="s">
        <v>25</v>
      </c>
      <c r="C1" s="24"/>
      <c r="I1" s="20" t="s">
        <v>24</v>
      </c>
      <c r="L1" s="43" t="s">
        <v>28</v>
      </c>
      <c r="M1" s="43"/>
    </row>
    <row r="2" spans="1:5" ht="15">
      <c r="A2" s="25" t="s">
        <v>0</v>
      </c>
      <c r="B2" s="26" t="s">
        <v>1</v>
      </c>
      <c r="C2" s="27">
        <v>100</v>
      </c>
      <c r="E2" s="12" t="s">
        <v>13</v>
      </c>
    </row>
    <row r="3" spans="1:12" ht="15">
      <c r="A3" s="28" t="s">
        <v>9</v>
      </c>
      <c r="B3" s="29" t="s">
        <v>3</v>
      </c>
      <c r="C3" s="30">
        <v>15</v>
      </c>
      <c r="E3" s="11" t="s">
        <v>14</v>
      </c>
      <c r="F3" s="9"/>
      <c r="G3" s="7" t="s">
        <v>17</v>
      </c>
      <c r="H3" s="7" t="s">
        <v>12</v>
      </c>
      <c r="I3" s="7" t="s">
        <v>18</v>
      </c>
      <c r="J3" s="19" t="s">
        <v>22</v>
      </c>
      <c r="K3" s="9"/>
      <c r="L3" s="9"/>
    </row>
    <row r="4" spans="1:11" ht="15">
      <c r="A4" s="31" t="s">
        <v>2</v>
      </c>
      <c r="B4" s="32" t="s">
        <v>4</v>
      </c>
      <c r="C4" s="33">
        <v>5</v>
      </c>
      <c r="E4" t="s">
        <v>15</v>
      </c>
      <c r="G4" s="3">
        <f>n_per_level*(n_levels-1)*VAR(E63:N63)</f>
        <v>9933.788976118798</v>
      </c>
      <c r="H4" s="4">
        <f>n_levels-1</f>
        <v>9</v>
      </c>
      <c r="I4" s="5">
        <f>G4/H4</f>
        <v>1103.7543306798664</v>
      </c>
      <c r="J4" s="4" t="str">
        <f>"   VAR_ERRORS + "</f>
        <v>   VAR_ERRORS + </v>
      </c>
      <c r="K4" s="6" t="str">
        <f>n_per_level&amp;" VAR_TRUELEVELS"</f>
        <v>3 VAR_TRUELEVELS</v>
      </c>
    </row>
    <row r="5" spans="1:12" ht="12.75">
      <c r="A5" s="34" t="s">
        <v>5</v>
      </c>
      <c r="B5" s="35" t="s">
        <v>26</v>
      </c>
      <c r="C5" s="36"/>
      <c r="E5" s="9" t="s">
        <v>16</v>
      </c>
      <c r="F5" s="9"/>
      <c r="G5" s="10">
        <f>(n_per_level-1)*SUM(E64:N64)</f>
        <v>403.1949365782111</v>
      </c>
      <c r="H5" s="7">
        <f>n_levels*(n_per_level-1)</f>
        <v>20</v>
      </c>
      <c r="I5" s="14">
        <f>G5/H5</f>
        <v>20.159746828910556</v>
      </c>
      <c r="J5" s="17" t="s">
        <v>20</v>
      </c>
      <c r="K5" s="8"/>
      <c r="L5" s="9"/>
    </row>
    <row r="6" spans="1:11" ht="12.75">
      <c r="A6" s="34" t="s">
        <v>7</v>
      </c>
      <c r="B6" s="37" t="s">
        <v>6</v>
      </c>
      <c r="C6" s="36">
        <v>10</v>
      </c>
      <c r="D6" s="2">
        <f>IF(n_per_level&gt;3,"!!! MAX:3 ",IF(n_per_level&lt;2,"!!! MIN:2",""))</f>
      </c>
      <c r="H6" t="s">
        <v>19</v>
      </c>
      <c r="I6" s="16">
        <f>I4-I5</f>
        <v>1083.5945838509558</v>
      </c>
      <c r="J6" s="42" t="s">
        <v>23</v>
      </c>
      <c r="K6" s="6" t="str">
        <f>n_per_level&amp;" VAR_TRUELEVELS"</f>
        <v>3 VAR_TRUELEVELS</v>
      </c>
    </row>
    <row r="7" spans="1:12" ht="13.5" thickBot="1">
      <c r="A7" s="38"/>
      <c r="B7" s="39" t="s">
        <v>8</v>
      </c>
      <c r="C7" s="40">
        <v>3</v>
      </c>
      <c r="I7" s="13">
        <f>I6/n_per_level</f>
        <v>361.1981946169853</v>
      </c>
      <c r="J7" s="15" t="s">
        <v>23</v>
      </c>
      <c r="K7" s="18" t="str">
        <f>" VAR_TRUELEVELS"</f>
        <v> VAR_TRUELEVELS</v>
      </c>
      <c r="L7" s="15"/>
    </row>
    <row r="8" spans="2:12" ht="12.75">
      <c r="B8" s="21"/>
      <c r="C8" s="21"/>
      <c r="I8" s="13"/>
      <c r="J8" s="15"/>
      <c r="K8" s="18"/>
      <c r="L8" s="15"/>
    </row>
    <row r="9" spans="2:14" ht="12.75">
      <c r="B9" s="21"/>
      <c r="C9" s="21" t="s">
        <v>27</v>
      </c>
      <c r="D9" t="s">
        <v>21</v>
      </c>
      <c r="E9">
        <v>1</v>
      </c>
      <c r="F9">
        <v>2</v>
      </c>
      <c r="G9">
        <v>3</v>
      </c>
      <c r="H9">
        <v>4</v>
      </c>
      <c r="I9">
        <v>5</v>
      </c>
      <c r="J9">
        <v>6</v>
      </c>
      <c r="K9">
        <v>7</v>
      </c>
      <c r="L9">
        <v>8</v>
      </c>
      <c r="M9">
        <v>9</v>
      </c>
      <c r="N9">
        <v>10</v>
      </c>
    </row>
    <row r="10" spans="3:4" ht="12.75">
      <c r="C10" s="1">
        <f>-2*EXP(-0.5*(D10-MEAN)^2/(2*(SD_TRUELEVELS^2+SD_ERRORS^2)))</f>
        <v>-0.301954836911829</v>
      </c>
      <c r="D10" s="1">
        <f>MEAN+2.75*SQRT(SD_TRUELEVELS^2+SD_ERRORS^2)</f>
        <v>143.48131782731522</v>
      </c>
    </row>
    <row r="11" spans="3:4" ht="12.75">
      <c r="C11" s="1">
        <f aca="true" t="shared" si="0" ref="C11:C30">-2*EXP(-0.5*(D11-MEAN)^2/(2*(SD_TRUELEVELS^2+SD_ERRORS^2)))</f>
        <v>-0.5641259033876305</v>
      </c>
      <c r="D11" s="1">
        <f>MEAN+2.25*SQRT(SD_TRUELEVELS^2+SD_ERRORS^2)</f>
        <v>135.57562367689428</v>
      </c>
    </row>
    <row r="12" spans="3:4" ht="12.75">
      <c r="C12" s="1">
        <f t="shared" si="0"/>
        <v>-0.7357588823428844</v>
      </c>
      <c r="D12" s="1">
        <f>MEAN+2*SQRT(SD_TRUELEVELS^2+SD_ERRORS^2)</f>
        <v>131.6227766016838</v>
      </c>
    </row>
    <row r="13" spans="3:4" ht="12.75">
      <c r="C13" s="1">
        <f t="shared" si="0"/>
        <v>-0.9300863762681131</v>
      </c>
      <c r="D13" s="1">
        <f>MEAN+1.75*SQRT(SD_TRUELEVELS^2+SD_ERRORS^2)</f>
        <v>127.66992952647331</v>
      </c>
    </row>
    <row r="14" spans="3:4" ht="12.75">
      <c r="C14" s="1">
        <f t="shared" si="0"/>
        <v>-1.1395656494618462</v>
      </c>
      <c r="D14" s="1">
        <f>MEAN+1.5*SQRT(SD_TRUELEVELS^2+SD_ERRORS^2)</f>
        <v>123.71708245126284</v>
      </c>
    </row>
    <row r="15" spans="3:4" ht="12.75">
      <c r="C15" s="1">
        <f t="shared" si="0"/>
        <v>-1.353267692323458</v>
      </c>
      <c r="D15" s="1">
        <f>MEAN+1.25*SQRT(SD_TRUELEVELS^2+SD_ERRORS^2)</f>
        <v>119.76423537605237</v>
      </c>
    </row>
    <row r="16" spans="3:4" ht="12.75">
      <c r="C16" s="1">
        <f t="shared" si="0"/>
        <v>-1.5576015661428098</v>
      </c>
      <c r="D16" s="1">
        <f>MEAN+1*SQRT(SD_TRUELEVELS^2+SD_ERRORS^2)</f>
        <v>115.8113883008419</v>
      </c>
    </row>
    <row r="17" spans="3:4" ht="12.75">
      <c r="C17" s="1">
        <f t="shared" si="0"/>
        <v>-1.737630112525686</v>
      </c>
      <c r="D17" s="1">
        <f>MEAN+0.75*SQRT(SD_TRUELEVELS^2+SD_ERRORS^2)</f>
        <v>111.85854122563143</v>
      </c>
    </row>
    <row r="18" spans="3:4" ht="12.75">
      <c r="C18" s="1">
        <f t="shared" si="0"/>
        <v>-1.8788261256269518</v>
      </c>
      <c r="D18" s="1">
        <f>MEAN+0.5*SQRT(SD_TRUELEVELS^2+SD_ERRORS^2)</f>
        <v>107.90569415042094</v>
      </c>
    </row>
    <row r="19" spans="3:4" ht="12.75">
      <c r="C19" s="1">
        <f t="shared" si="0"/>
        <v>-1.968992874010817</v>
      </c>
      <c r="D19" s="1">
        <f>MEAN+0.25*SQRT(SD_TRUELEVELS^2+SD_ERRORS^2)</f>
        <v>103.95284707521047</v>
      </c>
    </row>
    <row r="20" spans="3:4" ht="12.75">
      <c r="C20" s="1">
        <f t="shared" si="0"/>
        <v>-2</v>
      </c>
      <c r="D20" s="1">
        <f>MEAN+0*SQRT(SD_TRUELEVELS^2+SD_ERRORS^2)</f>
        <v>100</v>
      </c>
    </row>
    <row r="21" spans="3:4" ht="12.75">
      <c r="C21" s="1">
        <f t="shared" si="0"/>
        <v>-1.968992874010817</v>
      </c>
      <c r="D21" s="1">
        <f>MEAN-0.25*SQRT(SD_TRUELEVELS^2+SD_ERRORS^2)</f>
        <v>96.04715292478953</v>
      </c>
    </row>
    <row r="22" spans="3:4" ht="12.75">
      <c r="C22" s="1">
        <f t="shared" si="0"/>
        <v>-1.8788261256269518</v>
      </c>
      <c r="D22" s="1">
        <f>MEAN-0.5*SQRT(SD_TRUELEVELS^2+SD_ERRORS^2)</f>
        <v>92.09430584957906</v>
      </c>
    </row>
    <row r="23" spans="3:4" ht="12.75">
      <c r="C23" s="1">
        <f t="shared" si="0"/>
        <v>-1.737630112525686</v>
      </c>
      <c r="D23" s="1">
        <f>MEAN-0.75*SQRT(SD_TRUELEVELS^2+SD_ERRORS^2)</f>
        <v>88.14145877436857</v>
      </c>
    </row>
    <row r="24" spans="3:4" ht="12.75">
      <c r="C24" s="1">
        <f t="shared" si="0"/>
        <v>-1.5576015661428098</v>
      </c>
      <c r="D24" s="1">
        <f>MEAN-1*SQRT(SD_TRUELEVELS^2+SD_ERRORS^2)</f>
        <v>84.1886116991581</v>
      </c>
    </row>
    <row r="25" spans="3:4" ht="12.75">
      <c r="C25" s="1">
        <f t="shared" si="0"/>
        <v>-1.353267692323458</v>
      </c>
      <c r="D25" s="1">
        <f>MEAN-1.25*SQRT(SD_TRUELEVELS^2+SD_ERRORS^2)</f>
        <v>80.23576462394763</v>
      </c>
    </row>
    <row r="26" spans="3:4" ht="12.75">
      <c r="C26" s="1">
        <f t="shared" si="0"/>
        <v>-1.1395656494618462</v>
      </c>
      <c r="D26" s="1">
        <f>MEAN-1.5*SQRT(SD_TRUELEVELS^2+SD_ERRORS^2)</f>
        <v>76.28291754873716</v>
      </c>
    </row>
    <row r="27" spans="3:4" ht="12.75">
      <c r="C27" s="1">
        <f t="shared" si="0"/>
        <v>-0.9300863762681131</v>
      </c>
      <c r="D27" s="1">
        <f>MEAN-1.75*SQRT(SD_TRUELEVELS^2+SD_ERRORS^2)</f>
        <v>72.33007047352669</v>
      </c>
    </row>
    <row r="28" spans="3:4" ht="12.75">
      <c r="C28" s="1">
        <f t="shared" si="0"/>
        <v>-0.7357588823428844</v>
      </c>
      <c r="D28" s="1">
        <f>MEAN-2*SQRT(SD_TRUELEVELS^2+SD_ERRORS^2)</f>
        <v>68.3772233983162</v>
      </c>
    </row>
    <row r="29" spans="3:4" ht="12.75">
      <c r="C29" s="1">
        <f t="shared" si="0"/>
        <v>-0.5641259033876309</v>
      </c>
      <c r="D29" s="1">
        <f>MEAN-2.25*SQRT(SD_TRUELEVELS^2+SD_ERRORS^2)</f>
        <v>64.42437632310573</v>
      </c>
    </row>
    <row r="30" spans="3:4" ht="12.75">
      <c r="C30" s="1">
        <f t="shared" si="0"/>
        <v>-0.3019548369118292</v>
      </c>
      <c r="D30" s="1">
        <f>MEAN-2.75*SQRT(SD_TRUELEVELS^2+SD_ERRORS^2)</f>
        <v>56.518682172684784</v>
      </c>
    </row>
    <row r="31" spans="1:14" ht="12.75">
      <c r="A31">
        <v>1</v>
      </c>
      <c r="B31" s="41">
        <f ca="1">IF(A31&lt;=(n_levels*n_per_level),IF(C31=1,NORMINV(RAND(),MEAN,SD_TRUELEVELS+0.000001),B30),"")</f>
        <v>81.78429654135441</v>
      </c>
      <c r="C31" s="1">
        <f>IF(A31&lt;=(n_levels*n_per_level),IF(n_per_level&gt;1,1+MOD(A31+n_per_level-1,n_per_level),1),"-9")</f>
        <v>1</v>
      </c>
      <c r="D31" s="1"/>
      <c r="E31" s="1">
        <f ca="1">IF(AND(ISNUMBER($B31),INT(($A31+n_per_level-1)/n_per_level)=E$61),$B31+NORMINV(RAND(),0,SD_ERRORS+0.000001),".")</f>
        <v>79.98606415204205</v>
      </c>
      <c r="F31" s="1" t="str">
        <f aca="true" ca="1" t="shared" si="1" ref="F31:N31">IF(AND(ISNUMBER($B31),INT(($A31+n_per_level-1)/n_per_level)=F$61),$B31+NORMINV(RAND(),0,SD_ERRORS+0.000001),".")</f>
        <v>.</v>
      </c>
      <c r="G31" s="1" t="str">
        <f ca="1" t="shared" si="1"/>
        <v>.</v>
      </c>
      <c r="H31" s="1" t="str">
        <f ca="1" t="shared" si="1"/>
        <v>.</v>
      </c>
      <c r="I31" s="1" t="str">
        <f ca="1" t="shared" si="1"/>
        <v>.</v>
      </c>
      <c r="J31" s="1" t="str">
        <f ca="1" t="shared" si="1"/>
        <v>.</v>
      </c>
      <c r="K31" s="1" t="str">
        <f ca="1" t="shared" si="1"/>
        <v>.</v>
      </c>
      <c r="L31" s="1" t="str">
        <f ca="1" t="shared" si="1"/>
        <v>.</v>
      </c>
      <c r="M31" s="1" t="str">
        <f ca="1" t="shared" si="1"/>
        <v>.</v>
      </c>
      <c r="N31" s="1" t="str">
        <f ca="1" t="shared" si="1"/>
        <v>.</v>
      </c>
    </row>
    <row r="32" spans="1:14" ht="12.75">
      <c r="A32">
        <v>2</v>
      </c>
      <c r="B32" s="41">
        <f aca="true" ca="1" t="shared" si="2" ref="B32:B60">IF(A32&lt;=(n_levels*n_per_level),IF(C32=1,NORMINV(RAND(),MEAN,SD_TRUELEVELS+0.000001),B31),"")</f>
        <v>81.78429654135441</v>
      </c>
      <c r="C32" s="1">
        <f aca="true" t="shared" si="3" ref="C32:C60">IF(A32&lt;=(n_levels*n_per_level),IF(n_per_level&gt;1,1+MOD(A32+n_per_level-1,n_per_level),1),"-9")</f>
        <v>2</v>
      </c>
      <c r="D32" s="1"/>
      <c r="E32" s="1">
        <f aca="true" ca="1" t="shared" si="4" ref="E32:N60">IF(AND(ISNUMBER($B32),INT(($A32+n_per_level-1)/n_per_level)=E$61),$B32+NORMINV(RAND(),0,SD_ERRORS+0.000001),".")</f>
        <v>84.20355053755843</v>
      </c>
      <c r="F32" s="1" t="str">
        <f ca="1" t="shared" si="4"/>
        <v>.</v>
      </c>
      <c r="G32" s="1" t="str">
        <f ca="1" t="shared" si="4"/>
        <v>.</v>
      </c>
      <c r="H32" s="1" t="str">
        <f ca="1" t="shared" si="4"/>
        <v>.</v>
      </c>
      <c r="I32" s="1" t="str">
        <f ca="1" t="shared" si="4"/>
        <v>.</v>
      </c>
      <c r="J32" s="1" t="str">
        <f ca="1" t="shared" si="4"/>
        <v>.</v>
      </c>
      <c r="K32" s="1" t="str">
        <f ca="1" t="shared" si="4"/>
        <v>.</v>
      </c>
      <c r="L32" s="1" t="str">
        <f ca="1" t="shared" si="4"/>
        <v>.</v>
      </c>
      <c r="M32" s="1" t="str">
        <f ca="1" t="shared" si="4"/>
        <v>.</v>
      </c>
      <c r="N32" s="1" t="str">
        <f ca="1" t="shared" si="4"/>
        <v>.</v>
      </c>
    </row>
    <row r="33" spans="1:14" ht="12.75">
      <c r="A33">
        <v>3</v>
      </c>
      <c r="B33" s="41">
        <f ca="1" t="shared" si="2"/>
        <v>81.78429654135441</v>
      </c>
      <c r="C33" s="1">
        <f t="shared" si="3"/>
        <v>3</v>
      </c>
      <c r="D33" s="1"/>
      <c r="E33" s="1">
        <f ca="1" t="shared" si="4"/>
        <v>82.13772136069926</v>
      </c>
      <c r="F33" s="1" t="str">
        <f ca="1" t="shared" si="4"/>
        <v>.</v>
      </c>
      <c r="G33" s="1" t="str">
        <f ca="1" t="shared" si="4"/>
        <v>.</v>
      </c>
      <c r="H33" s="1" t="str">
        <f ca="1" t="shared" si="4"/>
        <v>.</v>
      </c>
      <c r="I33" s="1" t="str">
        <f ca="1" t="shared" si="4"/>
        <v>.</v>
      </c>
      <c r="J33" s="1" t="str">
        <f ca="1" t="shared" si="4"/>
        <v>.</v>
      </c>
      <c r="K33" s="1" t="str">
        <f ca="1" t="shared" si="4"/>
        <v>.</v>
      </c>
      <c r="L33" s="1" t="str">
        <f ca="1" t="shared" si="4"/>
        <v>.</v>
      </c>
      <c r="M33" s="1" t="str">
        <f ca="1" t="shared" si="4"/>
        <v>.</v>
      </c>
      <c r="N33" s="1" t="str">
        <f ca="1" t="shared" si="4"/>
        <v>.</v>
      </c>
    </row>
    <row r="34" spans="1:14" ht="12.75">
      <c r="A34">
        <v>4</v>
      </c>
      <c r="B34" s="41">
        <f ca="1" t="shared" si="2"/>
        <v>96.46167441189982</v>
      </c>
      <c r="C34" s="1">
        <f t="shared" si="3"/>
        <v>1</v>
      </c>
      <c r="D34" s="1"/>
      <c r="E34" s="1" t="str">
        <f ca="1" t="shared" si="4"/>
        <v>.</v>
      </c>
      <c r="F34" s="1">
        <f ca="1" t="shared" si="4"/>
        <v>100.26648461710114</v>
      </c>
      <c r="G34" s="1" t="str">
        <f ca="1" t="shared" si="4"/>
        <v>.</v>
      </c>
      <c r="H34" s="1" t="str">
        <f ca="1" t="shared" si="4"/>
        <v>.</v>
      </c>
      <c r="I34" s="1" t="str">
        <f ca="1" t="shared" si="4"/>
        <v>.</v>
      </c>
      <c r="J34" s="1" t="str">
        <f ca="1" t="shared" si="4"/>
        <v>.</v>
      </c>
      <c r="K34" s="1" t="str">
        <f ca="1" t="shared" si="4"/>
        <v>.</v>
      </c>
      <c r="L34" s="1" t="str">
        <f ca="1" t="shared" si="4"/>
        <v>.</v>
      </c>
      <c r="M34" s="1" t="str">
        <f ca="1" t="shared" si="4"/>
        <v>.</v>
      </c>
      <c r="N34" s="1" t="str">
        <f ca="1" t="shared" si="4"/>
        <v>.</v>
      </c>
    </row>
    <row r="35" spans="1:14" ht="12.75">
      <c r="A35">
        <v>5</v>
      </c>
      <c r="B35" s="41">
        <f ca="1" t="shared" si="2"/>
        <v>96.46167441189982</v>
      </c>
      <c r="C35" s="1">
        <f t="shared" si="3"/>
        <v>2</v>
      </c>
      <c r="D35" s="1"/>
      <c r="E35" s="1" t="str">
        <f ca="1" t="shared" si="4"/>
        <v>.</v>
      </c>
      <c r="F35" s="1">
        <f ca="1" t="shared" si="4"/>
        <v>101.44109158252238</v>
      </c>
      <c r="G35" s="1" t="str">
        <f ca="1" t="shared" si="4"/>
        <v>.</v>
      </c>
      <c r="H35" s="1" t="str">
        <f ca="1" t="shared" si="4"/>
        <v>.</v>
      </c>
      <c r="I35" s="1" t="str">
        <f ca="1" t="shared" si="4"/>
        <v>.</v>
      </c>
      <c r="J35" s="1" t="str">
        <f ca="1" t="shared" si="4"/>
        <v>.</v>
      </c>
      <c r="K35" s="1" t="str">
        <f ca="1" t="shared" si="4"/>
        <v>.</v>
      </c>
      <c r="L35" s="1" t="str">
        <f ca="1" t="shared" si="4"/>
        <v>.</v>
      </c>
      <c r="M35" s="1" t="str">
        <f ca="1" t="shared" si="4"/>
        <v>.</v>
      </c>
      <c r="N35" s="1" t="str">
        <f ca="1" t="shared" si="4"/>
        <v>.</v>
      </c>
    </row>
    <row r="36" spans="1:14" ht="12.75">
      <c r="A36">
        <v>6</v>
      </c>
      <c r="B36" s="41">
        <f ca="1" t="shared" si="2"/>
        <v>96.46167441189982</v>
      </c>
      <c r="C36" s="1">
        <f t="shared" si="3"/>
        <v>3</v>
      </c>
      <c r="D36" s="1"/>
      <c r="E36" s="1" t="str">
        <f ca="1" t="shared" si="4"/>
        <v>.</v>
      </c>
      <c r="F36" s="1">
        <f ca="1" t="shared" si="4"/>
        <v>97.5526111393402</v>
      </c>
      <c r="G36" s="1" t="str">
        <f ca="1" t="shared" si="4"/>
        <v>.</v>
      </c>
      <c r="H36" s="1" t="str">
        <f ca="1" t="shared" si="4"/>
        <v>.</v>
      </c>
      <c r="I36" s="1" t="str">
        <f ca="1" t="shared" si="4"/>
        <v>.</v>
      </c>
      <c r="J36" s="1" t="str">
        <f ca="1" t="shared" si="4"/>
        <v>.</v>
      </c>
      <c r="K36" s="1" t="str">
        <f ca="1" t="shared" si="4"/>
        <v>.</v>
      </c>
      <c r="L36" s="1" t="str">
        <f ca="1" t="shared" si="4"/>
        <v>.</v>
      </c>
      <c r="M36" s="1" t="str">
        <f ca="1" t="shared" si="4"/>
        <v>.</v>
      </c>
      <c r="N36" s="1" t="str">
        <f ca="1" t="shared" si="4"/>
        <v>.</v>
      </c>
    </row>
    <row r="37" spans="1:14" ht="12.75">
      <c r="A37">
        <v>7</v>
      </c>
      <c r="B37" s="41">
        <f ca="1" t="shared" si="2"/>
        <v>82.0497763026415</v>
      </c>
      <c r="C37" s="1">
        <f t="shared" si="3"/>
        <v>1</v>
      </c>
      <c r="D37" s="1"/>
      <c r="E37" s="1" t="str">
        <f ca="1" t="shared" si="4"/>
        <v>.</v>
      </c>
      <c r="F37" s="1" t="str">
        <f ca="1" t="shared" si="4"/>
        <v>.</v>
      </c>
      <c r="G37" s="1">
        <f ca="1" t="shared" si="4"/>
        <v>88.90604655632116</v>
      </c>
      <c r="H37" s="1" t="str">
        <f ca="1" t="shared" si="4"/>
        <v>.</v>
      </c>
      <c r="I37" s="1" t="str">
        <f ca="1" t="shared" si="4"/>
        <v>.</v>
      </c>
      <c r="J37" s="1" t="str">
        <f ca="1" t="shared" si="4"/>
        <v>.</v>
      </c>
      <c r="K37" s="1" t="str">
        <f ca="1" t="shared" si="4"/>
        <v>.</v>
      </c>
      <c r="L37" s="1" t="str">
        <f ca="1" t="shared" si="4"/>
        <v>.</v>
      </c>
      <c r="M37" s="1" t="str">
        <f ca="1" t="shared" si="4"/>
        <v>.</v>
      </c>
      <c r="N37" s="1" t="str">
        <f ca="1" t="shared" si="4"/>
        <v>.</v>
      </c>
    </row>
    <row r="38" spans="1:14" ht="12.75">
      <c r="A38">
        <v>8</v>
      </c>
      <c r="B38" s="41">
        <f ca="1" t="shared" si="2"/>
        <v>82.0497763026415</v>
      </c>
      <c r="C38" s="1">
        <f t="shared" si="3"/>
        <v>2</v>
      </c>
      <c r="D38" s="1"/>
      <c r="E38" s="1" t="str">
        <f ca="1" t="shared" si="4"/>
        <v>.</v>
      </c>
      <c r="F38" s="1" t="str">
        <f ca="1" t="shared" si="4"/>
        <v>.</v>
      </c>
      <c r="G38" s="1">
        <f ca="1" t="shared" si="4"/>
        <v>80.42665410322924</v>
      </c>
      <c r="H38" s="1" t="str">
        <f ca="1" t="shared" si="4"/>
        <v>.</v>
      </c>
      <c r="I38" s="1" t="str">
        <f ca="1" t="shared" si="4"/>
        <v>.</v>
      </c>
      <c r="J38" s="1" t="str">
        <f ca="1" t="shared" si="4"/>
        <v>.</v>
      </c>
      <c r="K38" s="1" t="str">
        <f ca="1" t="shared" si="4"/>
        <v>.</v>
      </c>
      <c r="L38" s="1" t="str">
        <f ca="1" t="shared" si="4"/>
        <v>.</v>
      </c>
      <c r="M38" s="1" t="str">
        <f ca="1" t="shared" si="4"/>
        <v>.</v>
      </c>
      <c r="N38" s="1" t="str">
        <f ca="1" t="shared" si="4"/>
        <v>.</v>
      </c>
    </row>
    <row r="39" spans="1:14" ht="12.75">
      <c r="A39">
        <v>9</v>
      </c>
      <c r="B39" s="41">
        <f ca="1" t="shared" si="2"/>
        <v>82.0497763026415</v>
      </c>
      <c r="C39" s="1">
        <f t="shared" si="3"/>
        <v>3</v>
      </c>
      <c r="D39" s="1"/>
      <c r="E39" s="1" t="str">
        <f ca="1" t="shared" si="4"/>
        <v>.</v>
      </c>
      <c r="F39" s="1" t="str">
        <f ca="1" t="shared" si="4"/>
        <v>.</v>
      </c>
      <c r="G39" s="1">
        <f ca="1" t="shared" si="4"/>
        <v>83.04202764288127</v>
      </c>
      <c r="H39" s="1" t="str">
        <f ca="1" t="shared" si="4"/>
        <v>.</v>
      </c>
      <c r="I39" s="1" t="str">
        <f ca="1" t="shared" si="4"/>
        <v>.</v>
      </c>
      <c r="J39" s="1" t="str">
        <f ca="1" t="shared" si="4"/>
        <v>.</v>
      </c>
      <c r="K39" s="1" t="str">
        <f ca="1" t="shared" si="4"/>
        <v>.</v>
      </c>
      <c r="L39" s="1" t="str">
        <f ca="1" t="shared" si="4"/>
        <v>.</v>
      </c>
      <c r="M39" s="1" t="str">
        <f ca="1" t="shared" si="4"/>
        <v>.</v>
      </c>
      <c r="N39" s="1" t="str">
        <f ca="1" t="shared" si="4"/>
        <v>.</v>
      </c>
    </row>
    <row r="40" spans="1:14" ht="12.75">
      <c r="A40">
        <v>10</v>
      </c>
      <c r="B40" s="41">
        <f ca="1" t="shared" si="2"/>
        <v>84.54359692590221</v>
      </c>
      <c r="C40" s="1">
        <f t="shared" si="3"/>
        <v>1</v>
      </c>
      <c r="D40" s="1"/>
      <c r="E40" s="1" t="str">
        <f ca="1" t="shared" si="4"/>
        <v>.</v>
      </c>
      <c r="F40" s="1" t="str">
        <f ca="1" t="shared" si="4"/>
        <v>.</v>
      </c>
      <c r="G40" s="1" t="str">
        <f ca="1" t="shared" si="4"/>
        <v>.</v>
      </c>
      <c r="H40" s="1">
        <f ca="1" t="shared" si="4"/>
        <v>79.9229430711421</v>
      </c>
      <c r="I40" s="1" t="str">
        <f ca="1" t="shared" si="4"/>
        <v>.</v>
      </c>
      <c r="J40" s="1" t="str">
        <f ca="1" t="shared" si="4"/>
        <v>.</v>
      </c>
      <c r="K40" s="1" t="str">
        <f ca="1" t="shared" si="4"/>
        <v>.</v>
      </c>
      <c r="L40" s="1" t="str">
        <f ca="1" t="shared" si="4"/>
        <v>.</v>
      </c>
      <c r="M40" s="1" t="str">
        <f ca="1" t="shared" si="4"/>
        <v>.</v>
      </c>
      <c r="N40" s="1" t="str">
        <f ca="1" t="shared" si="4"/>
        <v>.</v>
      </c>
    </row>
    <row r="41" spans="1:14" ht="12.75">
      <c r="A41">
        <v>11</v>
      </c>
      <c r="B41" s="41">
        <f ca="1" t="shared" si="2"/>
        <v>84.54359692590221</v>
      </c>
      <c r="C41" s="1">
        <f t="shared" si="3"/>
        <v>2</v>
      </c>
      <c r="D41" s="1"/>
      <c r="E41" s="1" t="str">
        <f ca="1" t="shared" si="4"/>
        <v>.</v>
      </c>
      <c r="F41" s="1" t="str">
        <f ca="1" t="shared" si="4"/>
        <v>.</v>
      </c>
      <c r="G41" s="1" t="str">
        <f ca="1" t="shared" si="4"/>
        <v>.</v>
      </c>
      <c r="H41" s="1">
        <f ca="1" t="shared" si="4"/>
        <v>89.82271989575304</v>
      </c>
      <c r="I41" s="1" t="str">
        <f ca="1" t="shared" si="4"/>
        <v>.</v>
      </c>
      <c r="J41" s="1" t="str">
        <f ca="1" t="shared" si="4"/>
        <v>.</v>
      </c>
      <c r="K41" s="1" t="str">
        <f ca="1" t="shared" si="4"/>
        <v>.</v>
      </c>
      <c r="L41" s="1" t="str">
        <f ca="1" t="shared" si="4"/>
        <v>.</v>
      </c>
      <c r="M41" s="1" t="str">
        <f ca="1" t="shared" si="4"/>
        <v>.</v>
      </c>
      <c r="N41" s="1" t="str">
        <f ca="1" t="shared" si="4"/>
        <v>.</v>
      </c>
    </row>
    <row r="42" spans="1:14" ht="12.75">
      <c r="A42">
        <v>12</v>
      </c>
      <c r="B42" s="41">
        <f ca="1" t="shared" si="2"/>
        <v>84.54359692590221</v>
      </c>
      <c r="C42" s="1">
        <f t="shared" si="3"/>
        <v>3</v>
      </c>
      <c r="D42" s="1"/>
      <c r="E42" s="1" t="str">
        <f ca="1" t="shared" si="4"/>
        <v>.</v>
      </c>
      <c r="F42" s="1" t="str">
        <f ca="1" t="shared" si="4"/>
        <v>.</v>
      </c>
      <c r="G42" s="1" t="str">
        <f ca="1" t="shared" si="4"/>
        <v>.</v>
      </c>
      <c r="H42" s="1">
        <f ca="1" t="shared" si="4"/>
        <v>80.91501793654542</v>
      </c>
      <c r="I42" s="1" t="str">
        <f ca="1" t="shared" si="4"/>
        <v>.</v>
      </c>
      <c r="J42" s="1" t="str">
        <f ca="1" t="shared" si="4"/>
        <v>.</v>
      </c>
      <c r="K42" s="1" t="str">
        <f ca="1" t="shared" si="4"/>
        <v>.</v>
      </c>
      <c r="L42" s="1" t="str">
        <f ca="1" t="shared" si="4"/>
        <v>.</v>
      </c>
      <c r="M42" s="1" t="str">
        <f ca="1" t="shared" si="4"/>
        <v>.</v>
      </c>
      <c r="N42" s="1" t="str">
        <f ca="1" t="shared" si="4"/>
        <v>.</v>
      </c>
    </row>
    <row r="43" spans="1:14" ht="12.75">
      <c r="A43">
        <v>13</v>
      </c>
      <c r="B43" s="41">
        <f ca="1" t="shared" si="2"/>
        <v>66.99289507252166</v>
      </c>
      <c r="C43" s="1">
        <f t="shared" si="3"/>
        <v>1</v>
      </c>
      <c r="D43" s="1"/>
      <c r="E43" s="1" t="str">
        <f ca="1" t="shared" si="4"/>
        <v>.</v>
      </c>
      <c r="F43" s="1" t="str">
        <f ca="1" t="shared" si="4"/>
        <v>.</v>
      </c>
      <c r="G43" s="1" t="str">
        <f ca="1" t="shared" si="4"/>
        <v>.</v>
      </c>
      <c r="H43" s="1" t="str">
        <f ca="1" t="shared" si="4"/>
        <v>.</v>
      </c>
      <c r="I43" s="1">
        <f ca="1" t="shared" si="4"/>
        <v>68.67161179846042</v>
      </c>
      <c r="J43" s="1" t="str">
        <f ca="1" t="shared" si="4"/>
        <v>.</v>
      </c>
      <c r="K43" s="1" t="str">
        <f ca="1" t="shared" si="4"/>
        <v>.</v>
      </c>
      <c r="L43" s="1" t="str">
        <f ca="1" t="shared" si="4"/>
        <v>.</v>
      </c>
      <c r="M43" s="1" t="str">
        <f ca="1" t="shared" si="4"/>
        <v>.</v>
      </c>
      <c r="N43" s="1" t="str">
        <f ca="1" t="shared" si="4"/>
        <v>.</v>
      </c>
    </row>
    <row r="44" spans="1:14" ht="12.75">
      <c r="A44">
        <v>14</v>
      </c>
      <c r="B44" s="41">
        <f ca="1" t="shared" si="2"/>
        <v>66.99289507252166</v>
      </c>
      <c r="C44" s="1">
        <f t="shared" si="3"/>
        <v>2</v>
      </c>
      <c r="D44" s="1"/>
      <c r="E44" s="1" t="str">
        <f ca="1" t="shared" si="4"/>
        <v>.</v>
      </c>
      <c r="F44" s="1" t="str">
        <f ca="1" t="shared" si="4"/>
        <v>.</v>
      </c>
      <c r="G44" s="1" t="str">
        <f ca="1" t="shared" si="4"/>
        <v>.</v>
      </c>
      <c r="H44" s="1" t="str">
        <f ca="1" t="shared" si="4"/>
        <v>.</v>
      </c>
      <c r="I44" s="1">
        <f ca="1" t="shared" si="4"/>
        <v>70.4107169302379</v>
      </c>
      <c r="J44" s="1" t="str">
        <f ca="1" t="shared" si="4"/>
        <v>.</v>
      </c>
      <c r="K44" s="1" t="str">
        <f ca="1" t="shared" si="4"/>
        <v>.</v>
      </c>
      <c r="L44" s="1" t="str">
        <f ca="1" t="shared" si="4"/>
        <v>.</v>
      </c>
      <c r="M44" s="1" t="str">
        <f ca="1" t="shared" si="4"/>
        <v>.</v>
      </c>
      <c r="N44" s="1" t="str">
        <f ca="1" t="shared" si="4"/>
        <v>.</v>
      </c>
    </row>
    <row r="45" spans="1:14" ht="12.75">
      <c r="A45">
        <v>15</v>
      </c>
      <c r="B45" s="41">
        <f ca="1" t="shared" si="2"/>
        <v>66.99289507252166</v>
      </c>
      <c r="C45" s="1">
        <f t="shared" si="3"/>
        <v>3</v>
      </c>
      <c r="D45" s="1"/>
      <c r="E45" s="1" t="str">
        <f ca="1" t="shared" si="4"/>
        <v>.</v>
      </c>
      <c r="F45" s="1" t="str">
        <f ca="1" t="shared" si="4"/>
        <v>.</v>
      </c>
      <c r="G45" s="1" t="str">
        <f ca="1" t="shared" si="4"/>
        <v>.</v>
      </c>
      <c r="H45" s="1" t="str">
        <f ca="1" t="shared" si="4"/>
        <v>.</v>
      </c>
      <c r="I45" s="1">
        <f ca="1" t="shared" si="4"/>
        <v>72.61374247845903</v>
      </c>
      <c r="J45" s="1" t="str">
        <f ca="1" t="shared" si="4"/>
        <v>.</v>
      </c>
      <c r="K45" s="1" t="str">
        <f ca="1" t="shared" si="4"/>
        <v>.</v>
      </c>
      <c r="L45" s="1" t="str">
        <f ca="1" t="shared" si="4"/>
        <v>.</v>
      </c>
      <c r="M45" s="1" t="str">
        <f ca="1" t="shared" si="4"/>
        <v>.</v>
      </c>
      <c r="N45" s="1" t="str">
        <f ca="1" t="shared" si="4"/>
        <v>.</v>
      </c>
    </row>
    <row r="46" spans="1:14" ht="12.75">
      <c r="A46">
        <v>16</v>
      </c>
      <c r="B46" s="41">
        <f ca="1" t="shared" si="2"/>
        <v>115.8171316843329</v>
      </c>
      <c r="C46" s="1">
        <f t="shared" si="3"/>
        <v>1</v>
      </c>
      <c r="D46" s="1"/>
      <c r="E46" s="1" t="str">
        <f ca="1" t="shared" si="4"/>
        <v>.</v>
      </c>
      <c r="F46" s="1" t="str">
        <f ca="1" t="shared" si="4"/>
        <v>.</v>
      </c>
      <c r="G46" s="1" t="str">
        <f ca="1" t="shared" si="4"/>
        <v>.</v>
      </c>
      <c r="H46" s="1" t="str">
        <f ca="1" t="shared" si="4"/>
        <v>.</v>
      </c>
      <c r="I46" s="1" t="str">
        <f ca="1" t="shared" si="4"/>
        <v>.</v>
      </c>
      <c r="J46" s="1">
        <f ca="1" t="shared" si="4"/>
        <v>114.61661468467538</v>
      </c>
      <c r="K46" s="1" t="str">
        <f ca="1" t="shared" si="4"/>
        <v>.</v>
      </c>
      <c r="L46" s="1" t="str">
        <f ca="1" t="shared" si="4"/>
        <v>.</v>
      </c>
      <c r="M46" s="1" t="str">
        <f ca="1" t="shared" si="4"/>
        <v>.</v>
      </c>
      <c r="N46" s="1" t="str">
        <f ca="1" t="shared" si="4"/>
        <v>.</v>
      </c>
    </row>
    <row r="47" spans="1:14" ht="12.75">
      <c r="A47">
        <v>17</v>
      </c>
      <c r="B47" s="41">
        <f ca="1" t="shared" si="2"/>
        <v>115.8171316843329</v>
      </c>
      <c r="C47" s="1">
        <f t="shared" si="3"/>
        <v>2</v>
      </c>
      <c r="D47" s="1"/>
      <c r="E47" s="1" t="str">
        <f ca="1" t="shared" si="4"/>
        <v>.</v>
      </c>
      <c r="F47" s="1" t="str">
        <f ca="1" t="shared" si="4"/>
        <v>.</v>
      </c>
      <c r="G47" s="1" t="str">
        <f ca="1" t="shared" si="4"/>
        <v>.</v>
      </c>
      <c r="H47" s="1" t="str">
        <f ca="1" t="shared" si="4"/>
        <v>.</v>
      </c>
      <c r="I47" s="1" t="str">
        <f ca="1" t="shared" si="4"/>
        <v>.</v>
      </c>
      <c r="J47" s="1">
        <f ca="1" t="shared" si="4"/>
        <v>119.24473976507421</v>
      </c>
      <c r="K47" s="1" t="str">
        <f ca="1" t="shared" si="4"/>
        <v>.</v>
      </c>
      <c r="L47" s="1" t="str">
        <f ca="1" t="shared" si="4"/>
        <v>.</v>
      </c>
      <c r="M47" s="1" t="str">
        <f ca="1" t="shared" si="4"/>
        <v>.</v>
      </c>
      <c r="N47" s="1" t="str">
        <f ca="1" t="shared" si="4"/>
        <v>.</v>
      </c>
    </row>
    <row r="48" spans="1:14" ht="12.75">
      <c r="A48">
        <v>18</v>
      </c>
      <c r="B48" s="41">
        <f ca="1" t="shared" si="2"/>
        <v>115.8171316843329</v>
      </c>
      <c r="C48" s="1">
        <f t="shared" si="3"/>
        <v>3</v>
      </c>
      <c r="D48" s="1"/>
      <c r="E48" s="1" t="str">
        <f ca="1" t="shared" si="4"/>
        <v>.</v>
      </c>
      <c r="F48" s="1" t="str">
        <f ca="1" t="shared" si="4"/>
        <v>.</v>
      </c>
      <c r="G48" s="1" t="str">
        <f ca="1" t="shared" si="4"/>
        <v>.</v>
      </c>
      <c r="H48" s="1" t="str">
        <f ca="1" t="shared" si="4"/>
        <v>.</v>
      </c>
      <c r="I48" s="1" t="str">
        <f ca="1" t="shared" si="4"/>
        <v>.</v>
      </c>
      <c r="J48" s="1">
        <f ca="1" t="shared" si="4"/>
        <v>115.96696593537402</v>
      </c>
      <c r="K48" s="1" t="str">
        <f ca="1" t="shared" si="4"/>
        <v>.</v>
      </c>
      <c r="L48" s="1" t="str">
        <f ca="1" t="shared" si="4"/>
        <v>.</v>
      </c>
      <c r="M48" s="1" t="str">
        <f ca="1" t="shared" si="4"/>
        <v>.</v>
      </c>
      <c r="N48" s="1" t="str">
        <f ca="1" t="shared" si="4"/>
        <v>.</v>
      </c>
    </row>
    <row r="49" spans="1:14" ht="12.75">
      <c r="A49">
        <v>19</v>
      </c>
      <c r="B49" s="41">
        <f ca="1" t="shared" si="2"/>
        <v>125.33315964011223</v>
      </c>
      <c r="C49" s="1">
        <f t="shared" si="3"/>
        <v>1</v>
      </c>
      <c r="D49" s="1"/>
      <c r="E49" s="1" t="str">
        <f ca="1" t="shared" si="4"/>
        <v>.</v>
      </c>
      <c r="F49" s="1" t="str">
        <f ca="1" t="shared" si="4"/>
        <v>.</v>
      </c>
      <c r="G49" s="1" t="str">
        <f ca="1" t="shared" si="4"/>
        <v>.</v>
      </c>
      <c r="H49" s="1" t="str">
        <f ca="1" t="shared" si="4"/>
        <v>.</v>
      </c>
      <c r="I49" s="1" t="str">
        <f ca="1" t="shared" si="4"/>
        <v>.</v>
      </c>
      <c r="J49" s="1" t="str">
        <f ca="1" t="shared" si="4"/>
        <v>.</v>
      </c>
      <c r="K49" s="1">
        <f ca="1" t="shared" si="4"/>
        <v>126.70892477775747</v>
      </c>
      <c r="L49" s="1" t="str">
        <f ca="1" t="shared" si="4"/>
        <v>.</v>
      </c>
      <c r="M49" s="1" t="str">
        <f ca="1" t="shared" si="4"/>
        <v>.</v>
      </c>
      <c r="N49" s="1" t="str">
        <f ca="1" t="shared" si="4"/>
        <v>.</v>
      </c>
    </row>
    <row r="50" spans="1:14" ht="12.75">
      <c r="A50">
        <v>20</v>
      </c>
      <c r="B50" s="41">
        <f ca="1" t="shared" si="2"/>
        <v>125.33315964011223</v>
      </c>
      <c r="C50" s="1">
        <f t="shared" si="3"/>
        <v>2</v>
      </c>
      <c r="D50" s="1"/>
      <c r="E50" s="1" t="str">
        <f ca="1" t="shared" si="4"/>
        <v>.</v>
      </c>
      <c r="F50" s="1" t="str">
        <f ca="1" t="shared" si="4"/>
        <v>.</v>
      </c>
      <c r="G50" s="1" t="str">
        <f ca="1" t="shared" si="4"/>
        <v>.</v>
      </c>
      <c r="H50" s="1" t="str">
        <f ca="1" t="shared" si="4"/>
        <v>.</v>
      </c>
      <c r="I50" s="1" t="str">
        <f ca="1" t="shared" si="4"/>
        <v>.</v>
      </c>
      <c r="J50" s="1" t="str">
        <f ca="1" t="shared" si="4"/>
        <v>.</v>
      </c>
      <c r="K50" s="1">
        <f ca="1" t="shared" si="4"/>
        <v>112.68021929771047</v>
      </c>
      <c r="L50" s="1" t="str">
        <f ca="1" t="shared" si="4"/>
        <v>.</v>
      </c>
      <c r="M50" s="1" t="str">
        <f ca="1" t="shared" si="4"/>
        <v>.</v>
      </c>
      <c r="N50" s="1" t="str">
        <f ca="1" t="shared" si="4"/>
        <v>.</v>
      </c>
    </row>
    <row r="51" spans="1:14" ht="12.75">
      <c r="A51">
        <v>21</v>
      </c>
      <c r="B51" s="41">
        <f ca="1" t="shared" si="2"/>
        <v>125.33315964011223</v>
      </c>
      <c r="C51" s="1">
        <f t="shared" si="3"/>
        <v>3</v>
      </c>
      <c r="D51" s="1"/>
      <c r="E51" s="1" t="str">
        <f ca="1" t="shared" si="4"/>
        <v>.</v>
      </c>
      <c r="F51" s="1" t="str">
        <f ca="1" t="shared" si="4"/>
        <v>.</v>
      </c>
      <c r="G51" s="1" t="str">
        <f ca="1" t="shared" si="4"/>
        <v>.</v>
      </c>
      <c r="H51" s="1" t="str">
        <f ca="1" t="shared" si="4"/>
        <v>.</v>
      </c>
      <c r="I51" s="1" t="str">
        <f ca="1" t="shared" si="4"/>
        <v>.</v>
      </c>
      <c r="J51" s="1" t="str">
        <f ca="1" t="shared" si="4"/>
        <v>.</v>
      </c>
      <c r="K51" s="1">
        <f ca="1" t="shared" si="4"/>
        <v>126.013211901799</v>
      </c>
      <c r="L51" s="1" t="str">
        <f ca="1" t="shared" si="4"/>
        <v>.</v>
      </c>
      <c r="M51" s="1" t="str">
        <f ca="1" t="shared" si="4"/>
        <v>.</v>
      </c>
      <c r="N51" s="1" t="str">
        <f ca="1" t="shared" si="4"/>
        <v>.</v>
      </c>
    </row>
    <row r="52" spans="1:14" ht="12.75">
      <c r="A52">
        <v>22</v>
      </c>
      <c r="B52" s="41">
        <f ca="1" t="shared" si="2"/>
        <v>118.46260035155757</v>
      </c>
      <c r="C52" s="1">
        <f t="shared" si="3"/>
        <v>1</v>
      </c>
      <c r="D52" s="1"/>
      <c r="E52" s="1" t="str">
        <f ca="1" t="shared" si="4"/>
        <v>.</v>
      </c>
      <c r="F52" s="1" t="str">
        <f ca="1" t="shared" si="4"/>
        <v>.</v>
      </c>
      <c r="G52" s="1" t="str">
        <f ca="1" t="shared" si="4"/>
        <v>.</v>
      </c>
      <c r="H52" s="1" t="str">
        <f ca="1" t="shared" si="4"/>
        <v>.</v>
      </c>
      <c r="I52" s="1" t="str">
        <f ca="1" t="shared" si="4"/>
        <v>.</v>
      </c>
      <c r="J52" s="1" t="str">
        <f ca="1" t="shared" si="4"/>
        <v>.</v>
      </c>
      <c r="K52" s="1" t="str">
        <f ca="1" t="shared" si="4"/>
        <v>.</v>
      </c>
      <c r="L52" s="1">
        <f ca="1" t="shared" si="4"/>
        <v>119.0966178166082</v>
      </c>
      <c r="M52" s="1" t="str">
        <f ca="1" t="shared" si="4"/>
        <v>.</v>
      </c>
      <c r="N52" s="1" t="str">
        <f ca="1" t="shared" si="4"/>
        <v>.</v>
      </c>
    </row>
    <row r="53" spans="1:14" ht="12.75">
      <c r="A53">
        <v>23</v>
      </c>
      <c r="B53" s="41">
        <f ca="1" t="shared" si="2"/>
        <v>118.46260035155757</v>
      </c>
      <c r="C53" s="1">
        <f t="shared" si="3"/>
        <v>2</v>
      </c>
      <c r="D53" s="1"/>
      <c r="E53" s="1" t="str">
        <f ca="1" t="shared" si="4"/>
        <v>.</v>
      </c>
      <c r="F53" s="1" t="str">
        <f ca="1" t="shared" si="4"/>
        <v>.</v>
      </c>
      <c r="G53" s="1" t="str">
        <f ca="1" t="shared" si="4"/>
        <v>.</v>
      </c>
      <c r="H53" s="1" t="str">
        <f ca="1" t="shared" si="4"/>
        <v>.</v>
      </c>
      <c r="I53" s="1" t="str">
        <f ca="1" t="shared" si="4"/>
        <v>.</v>
      </c>
      <c r="J53" s="1" t="str">
        <f ca="1" t="shared" si="4"/>
        <v>.</v>
      </c>
      <c r="K53" s="1" t="str">
        <f ca="1" t="shared" si="4"/>
        <v>.</v>
      </c>
      <c r="L53" s="1">
        <f ca="1" t="shared" si="4"/>
        <v>120.14273158916396</v>
      </c>
      <c r="M53" s="1" t="str">
        <f ca="1" t="shared" si="4"/>
        <v>.</v>
      </c>
      <c r="N53" s="1" t="str">
        <f ca="1" t="shared" si="4"/>
        <v>.</v>
      </c>
    </row>
    <row r="54" spans="1:14" ht="12.75">
      <c r="A54">
        <v>24</v>
      </c>
      <c r="B54" s="41">
        <f ca="1" t="shared" si="2"/>
        <v>118.46260035155757</v>
      </c>
      <c r="C54" s="1">
        <f t="shared" si="3"/>
        <v>3</v>
      </c>
      <c r="D54" s="1"/>
      <c r="E54" s="1" t="str">
        <f ca="1" t="shared" si="4"/>
        <v>.</v>
      </c>
      <c r="F54" s="1" t="str">
        <f ca="1" t="shared" si="4"/>
        <v>.</v>
      </c>
      <c r="G54" s="1" t="str">
        <f ca="1" t="shared" si="4"/>
        <v>.</v>
      </c>
      <c r="H54" s="1" t="str">
        <f ca="1" t="shared" si="4"/>
        <v>.</v>
      </c>
      <c r="I54" s="1" t="str">
        <f ca="1" t="shared" si="4"/>
        <v>.</v>
      </c>
      <c r="J54" s="1" t="str">
        <f ca="1" t="shared" si="4"/>
        <v>.</v>
      </c>
      <c r="K54" s="1" t="str">
        <f ca="1" t="shared" si="4"/>
        <v>.</v>
      </c>
      <c r="L54" s="1">
        <f ca="1" t="shared" si="4"/>
        <v>107.43204342667545</v>
      </c>
      <c r="M54" s="1" t="str">
        <f ca="1" t="shared" si="4"/>
        <v>.</v>
      </c>
      <c r="N54" s="1" t="str">
        <f ca="1" t="shared" si="4"/>
        <v>.</v>
      </c>
    </row>
    <row r="55" spans="1:14" ht="12.75">
      <c r="A55">
        <v>25</v>
      </c>
      <c r="B55" s="41">
        <f ca="1" t="shared" si="2"/>
        <v>117.92773376539658</v>
      </c>
      <c r="C55" s="1">
        <f t="shared" si="3"/>
        <v>1</v>
      </c>
      <c r="D55" s="1"/>
      <c r="E55" s="1" t="str">
        <f ca="1" t="shared" si="4"/>
        <v>.</v>
      </c>
      <c r="F55" s="1" t="str">
        <f ca="1" t="shared" si="4"/>
        <v>.</v>
      </c>
      <c r="G55" s="1" t="str">
        <f ca="1" t="shared" si="4"/>
        <v>.</v>
      </c>
      <c r="H55" s="1" t="str">
        <f ca="1" t="shared" si="4"/>
        <v>.</v>
      </c>
      <c r="I55" s="1" t="str">
        <f ca="1" t="shared" si="4"/>
        <v>.</v>
      </c>
      <c r="J55" s="1" t="str">
        <f ca="1" t="shared" si="4"/>
        <v>.</v>
      </c>
      <c r="K55" s="1" t="str">
        <f ca="1" t="shared" si="4"/>
        <v>.</v>
      </c>
      <c r="L55" s="1" t="str">
        <f ca="1" t="shared" si="4"/>
        <v>.</v>
      </c>
      <c r="M55" s="1">
        <f ca="1" t="shared" si="4"/>
        <v>123.58269286099092</v>
      </c>
      <c r="N55" s="1" t="str">
        <f ca="1" t="shared" si="4"/>
        <v>.</v>
      </c>
    </row>
    <row r="56" spans="1:14" ht="12.75">
      <c r="A56">
        <v>26</v>
      </c>
      <c r="B56" s="41">
        <f ca="1" t="shared" si="2"/>
        <v>117.92773376539658</v>
      </c>
      <c r="C56" s="1">
        <f t="shared" si="3"/>
        <v>2</v>
      </c>
      <c r="D56" s="1"/>
      <c r="E56" s="1" t="str">
        <f ca="1" t="shared" si="4"/>
        <v>.</v>
      </c>
      <c r="F56" s="1" t="str">
        <f ca="1" t="shared" si="4"/>
        <v>.</v>
      </c>
      <c r="G56" s="1" t="str">
        <f ca="1" t="shared" si="4"/>
        <v>.</v>
      </c>
      <c r="H56" s="1" t="str">
        <f ca="1" t="shared" si="4"/>
        <v>.</v>
      </c>
      <c r="I56" s="1" t="str">
        <f ca="1" t="shared" si="4"/>
        <v>.</v>
      </c>
      <c r="J56" s="1" t="str">
        <f ca="1" t="shared" si="4"/>
        <v>.</v>
      </c>
      <c r="K56" s="1" t="str">
        <f ca="1" t="shared" si="4"/>
        <v>.</v>
      </c>
      <c r="L56" s="1" t="str">
        <f ca="1" t="shared" si="4"/>
        <v>.</v>
      </c>
      <c r="M56" s="1">
        <f ca="1" t="shared" si="4"/>
        <v>115.42859104414022</v>
      </c>
      <c r="N56" s="1" t="str">
        <f ca="1" t="shared" si="4"/>
        <v>.</v>
      </c>
    </row>
    <row r="57" spans="1:14" ht="12.75">
      <c r="A57">
        <v>27</v>
      </c>
      <c r="B57" s="41">
        <f ca="1" t="shared" si="2"/>
        <v>117.92773376539658</v>
      </c>
      <c r="C57" s="1">
        <f t="shared" si="3"/>
        <v>3</v>
      </c>
      <c r="D57" s="1"/>
      <c r="E57" s="1" t="str">
        <f ca="1" t="shared" si="4"/>
        <v>.</v>
      </c>
      <c r="F57" s="1" t="str">
        <f ca="1" t="shared" si="4"/>
        <v>.</v>
      </c>
      <c r="G57" s="1" t="str">
        <f aca="true" ca="1" t="shared" si="5" ref="F57:N60">IF(AND(ISNUMBER($B57),INT(($A57+n_per_level-1)/n_per_level)=G$61),$B57+NORMINV(RAND(),0,SD_ERRORS+0.000001),".")</f>
        <v>.</v>
      </c>
      <c r="H57" s="1" t="str">
        <f ca="1" t="shared" si="5"/>
        <v>.</v>
      </c>
      <c r="I57" s="1" t="str">
        <f ca="1" t="shared" si="5"/>
        <v>.</v>
      </c>
      <c r="J57" s="1" t="str">
        <f ca="1" t="shared" si="5"/>
        <v>.</v>
      </c>
      <c r="K57" s="1" t="str">
        <f ca="1" t="shared" si="5"/>
        <v>.</v>
      </c>
      <c r="L57" s="1" t="str">
        <f ca="1" t="shared" si="5"/>
        <v>.</v>
      </c>
      <c r="M57" s="1">
        <f ca="1" t="shared" si="5"/>
        <v>120.31931611375478</v>
      </c>
      <c r="N57" s="1" t="str">
        <f ca="1" t="shared" si="5"/>
        <v>.</v>
      </c>
    </row>
    <row r="58" spans="1:14" ht="12.75">
      <c r="A58">
        <v>28</v>
      </c>
      <c r="B58" s="41">
        <f ca="1" t="shared" si="2"/>
        <v>80.29119129237174</v>
      </c>
      <c r="C58" s="1">
        <f t="shared" si="3"/>
        <v>1</v>
      </c>
      <c r="D58" s="1"/>
      <c r="E58" s="1" t="str">
        <f ca="1" t="shared" si="4"/>
        <v>.</v>
      </c>
      <c r="F58" s="1" t="str">
        <f ca="1" t="shared" si="5"/>
        <v>.</v>
      </c>
      <c r="G58" s="1" t="str">
        <f ca="1" t="shared" si="5"/>
        <v>.</v>
      </c>
      <c r="H58" s="1" t="str">
        <f ca="1" t="shared" si="5"/>
        <v>.</v>
      </c>
      <c r="I58" s="1" t="str">
        <f ca="1" t="shared" si="5"/>
        <v>.</v>
      </c>
      <c r="J58" s="1" t="str">
        <f ca="1" t="shared" si="5"/>
        <v>.</v>
      </c>
      <c r="K58" s="1" t="str">
        <f ca="1" t="shared" si="5"/>
        <v>.</v>
      </c>
      <c r="L58" s="1" t="str">
        <f ca="1" t="shared" si="5"/>
        <v>.</v>
      </c>
      <c r="M58" s="1" t="str">
        <f ca="1" t="shared" si="5"/>
        <v>.</v>
      </c>
      <c r="N58" s="1">
        <f ca="1" t="shared" si="5"/>
        <v>83.6783455340952</v>
      </c>
    </row>
    <row r="59" spans="1:14" ht="12.75">
      <c r="A59">
        <v>29</v>
      </c>
      <c r="B59" s="41">
        <f ca="1" t="shared" si="2"/>
        <v>80.29119129237174</v>
      </c>
      <c r="C59" s="1">
        <f t="shared" si="3"/>
        <v>2</v>
      </c>
      <c r="D59" s="1"/>
      <c r="E59" s="1" t="str">
        <f ca="1" t="shared" si="4"/>
        <v>.</v>
      </c>
      <c r="F59" s="1" t="str">
        <f ca="1" t="shared" si="5"/>
        <v>.</v>
      </c>
      <c r="G59" s="1" t="str">
        <f ca="1" t="shared" si="5"/>
        <v>.</v>
      </c>
      <c r="H59" s="1" t="str">
        <f ca="1" t="shared" si="5"/>
        <v>.</v>
      </c>
      <c r="I59" s="1" t="str">
        <f ca="1" t="shared" si="5"/>
        <v>.</v>
      </c>
      <c r="J59" s="1" t="str">
        <f ca="1" t="shared" si="5"/>
        <v>.</v>
      </c>
      <c r="K59" s="1" t="str">
        <f ca="1" t="shared" si="5"/>
        <v>.</v>
      </c>
      <c r="L59" s="1" t="str">
        <f ca="1" t="shared" si="5"/>
        <v>.</v>
      </c>
      <c r="M59" s="1" t="str">
        <f ca="1" t="shared" si="5"/>
        <v>.</v>
      </c>
      <c r="N59" s="1">
        <f ca="1" t="shared" si="5"/>
        <v>85.99692635022947</v>
      </c>
    </row>
    <row r="60" spans="1:14" ht="12.75">
      <c r="A60">
        <v>30</v>
      </c>
      <c r="B60" s="41">
        <f ca="1" t="shared" si="2"/>
        <v>80.29119129237174</v>
      </c>
      <c r="C60" s="1">
        <f t="shared" si="3"/>
        <v>3</v>
      </c>
      <c r="D60" s="1"/>
      <c r="E60" s="1" t="str">
        <f ca="1" t="shared" si="4"/>
        <v>.</v>
      </c>
      <c r="F60" s="1" t="str">
        <f ca="1" t="shared" si="5"/>
        <v>.</v>
      </c>
      <c r="G60" s="1" t="str">
        <f ca="1" t="shared" si="5"/>
        <v>.</v>
      </c>
      <c r="H60" s="1" t="str">
        <f ca="1" t="shared" si="5"/>
        <v>.</v>
      </c>
      <c r="I60" s="1" t="str">
        <f ca="1" t="shared" si="5"/>
        <v>.</v>
      </c>
      <c r="J60" s="1" t="str">
        <f ca="1" t="shared" si="5"/>
        <v>.</v>
      </c>
      <c r="K60" s="1" t="str">
        <f ca="1" t="shared" si="5"/>
        <v>.</v>
      </c>
      <c r="L60" s="1" t="str">
        <f ca="1" t="shared" si="5"/>
        <v>.</v>
      </c>
      <c r="M60" s="1" t="str">
        <f ca="1" t="shared" si="5"/>
        <v>.</v>
      </c>
      <c r="N60" s="1">
        <f ca="1" t="shared" si="5"/>
        <v>81.14515282229391</v>
      </c>
    </row>
    <row r="61" spans="3:14" ht="12.75">
      <c r="C61" s="1"/>
      <c r="D61" s="1"/>
      <c r="E61">
        <v>1</v>
      </c>
      <c r="F61">
        <v>2</v>
      </c>
      <c r="G61">
        <v>3</v>
      </c>
      <c r="H61">
        <v>4</v>
      </c>
      <c r="I61">
        <v>5</v>
      </c>
      <c r="J61">
        <v>6</v>
      </c>
      <c r="K61">
        <v>7</v>
      </c>
      <c r="L61">
        <v>8</v>
      </c>
      <c r="M61">
        <v>9</v>
      </c>
      <c r="N61">
        <v>10</v>
      </c>
    </row>
    <row r="62" spans="3:4" ht="12.75">
      <c r="C62" s="1"/>
      <c r="D62" s="1"/>
    </row>
    <row r="63" spans="3:14" ht="12.75">
      <c r="C63" s="1"/>
      <c r="D63" s="1" t="s">
        <v>10</v>
      </c>
      <c r="E63" s="1">
        <f>AVERAGE(E31:E60)</f>
        <v>82.10911201676659</v>
      </c>
      <c r="F63" s="1">
        <f>AVERAGE(F31:F60)</f>
        <v>99.75339577965458</v>
      </c>
      <c r="G63" s="1">
        <f>AVERAGE(G31:G60)</f>
        <v>84.12490943414389</v>
      </c>
      <c r="H63" s="1">
        <f aca="true" t="shared" si="6" ref="H63:N63">AVERAGE(H31:H60)</f>
        <v>83.55356030114685</v>
      </c>
      <c r="I63" s="1">
        <f t="shared" si="6"/>
        <v>70.56535706905244</v>
      </c>
      <c r="J63" s="1">
        <f t="shared" si="6"/>
        <v>116.60944012837454</v>
      </c>
      <c r="K63" s="1">
        <f t="shared" si="6"/>
        <v>121.80078532575563</v>
      </c>
      <c r="L63" s="1">
        <f t="shared" si="6"/>
        <v>115.55713094414921</v>
      </c>
      <c r="M63" s="1">
        <f t="shared" si="6"/>
        <v>119.77686667296196</v>
      </c>
      <c r="N63" s="1">
        <f t="shared" si="6"/>
        <v>83.60680823553953</v>
      </c>
    </row>
    <row r="64" spans="3:14" ht="12.75">
      <c r="C64" s="1"/>
      <c r="D64" s="1" t="s">
        <v>11</v>
      </c>
      <c r="E64">
        <f>VAR(E31:E60)</f>
        <v>4.447411723922414</v>
      </c>
      <c r="F64">
        <f>VAR(F31:F60)</f>
        <v>3.977515155582296</v>
      </c>
      <c r="G64">
        <f>VAR(G31:G60)</f>
        <v>18.85449882377361</v>
      </c>
      <c r="H64">
        <f aca="true" t="shared" si="7" ref="H64:N64">VAR(H31:H60)</f>
        <v>29.72282465162607</v>
      </c>
      <c r="I64">
        <f t="shared" si="7"/>
        <v>3.9030337539470565</v>
      </c>
      <c r="J64">
        <f t="shared" si="7"/>
        <v>5.6644652564573335</v>
      </c>
      <c r="K64">
        <f t="shared" si="7"/>
        <v>62.50954760539389</v>
      </c>
      <c r="L64">
        <f t="shared" si="7"/>
        <v>49.78637388123752</v>
      </c>
      <c r="M64">
        <f t="shared" si="7"/>
        <v>16.843032656757714</v>
      </c>
      <c r="N64">
        <f t="shared" si="7"/>
        <v>5.888764780407655</v>
      </c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</sheetData>
  <printOptions/>
  <pageMargins left="0.75" right="0.75" top="1" bottom="1" header="0.5" footer="0.5"/>
  <pageSetup orientation="landscape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Hanley</cp:lastModifiedBy>
  <cp:lastPrinted>2001-02-09T03:13:03Z</cp:lastPrinted>
  <cp:category/>
  <cp:version/>
  <cp:contentType/>
  <cp:contentStatus/>
</cp:coreProperties>
</file>