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80" yWindow="65516" windowWidth="23440" windowHeight="14060" tabRatio="253" activeTab="0"/>
  </bookViews>
  <sheets>
    <sheet name="Fishers_exact_test.xls" sheetId="1" r:id="rId1"/>
  </sheets>
  <definedNames>
    <definedName name="col1">'Fishers_exact_test.xls'!$D$16</definedName>
    <definedName name="col2">'Fishers_exact_test.xls'!$H$16</definedName>
    <definedName name="m">'Fishers_exact_test.xls'!#REF!</definedName>
    <definedName name="n">'Fishers_exact_test.xls'!$I$16</definedName>
    <definedName name="OR">'Fishers_exact_test.xls'!$B$17</definedName>
    <definedName name="orient">'Fishers_exact_test.xls'!#REF!</definedName>
    <definedName name="row1">'Fishers_exact_test.xls'!$I$13</definedName>
    <definedName name="row2">'Fishers_exact_test.xls'!$I$15</definedName>
    <definedName name="sum">'Fishers_exact_test.xls'!$B$41</definedName>
    <definedName name="target">'Fishers_exact_test.xls'!#REF!</definedName>
  </definedNames>
  <calcPr fullCalcOnLoad="1"/>
</workbook>
</file>

<file path=xl/sharedStrings.xml><?xml version="1.0" encoding="utf-8"?>
<sst xmlns="http://schemas.openxmlformats.org/spreadsheetml/2006/main" count="25" uniqueCount="23">
  <si>
    <t>Column_variable</t>
  </si>
  <si>
    <t>yes</t>
  </si>
  <si>
    <t>no</t>
  </si>
  <si>
    <t>Row Variable</t>
  </si>
  <si>
    <t>Table</t>
  </si>
  <si>
    <t>Prob.</t>
  </si>
  <si>
    <t>a</t>
  </si>
  <si>
    <t>b</t>
  </si>
  <si>
    <t>c</t>
  </si>
  <si>
    <t>d</t>
  </si>
  <si>
    <t>OR</t>
  </si>
  <si>
    <t>sum</t>
  </si>
  <si>
    <t>lowerP</t>
  </si>
  <si>
    <t>upperP</t>
  </si>
  <si>
    <t>ignore</t>
  </si>
  <si>
    <t>ORlower: alter OR until upperP= 0.025 (for 95% CI).</t>
  </si>
  <si>
    <t>ORupper: alter OR until lowerP= 0.025 (for 95% CI).</t>
  </si>
  <si>
    <t>and Noncentral (Non-null) Hypergeometric distribution</t>
  </si>
  <si>
    <t xml:space="preserve">Fisher's exact test, and Exact CI for OR via Central(i.e., Null) </t>
  </si>
  <si>
    <t>To obtain 95% CI, i.e., {ORlower, ORrupper}, for OR</t>
  </si>
  <si>
    <t>E[ a | OR] =</t>
  </si>
  <si>
    <t>jh oct 2007</t>
  </si>
  <si>
    <t>To test, set OR=1. To estimate OR, alter it until E[ a | OR ]=a.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</si>
</sst>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0.000"/>
    <numFmt numFmtId="169" formatCode="0.0000"/>
    <numFmt numFmtId="170" formatCode="0.00000"/>
  </numFmts>
  <fonts count="1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2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sz val="9"/>
      <name val="Helv"/>
      <family val="0"/>
    </font>
    <font>
      <sz val="14"/>
      <name val="Helv"/>
      <family val="0"/>
    </font>
    <font>
      <sz val="12"/>
      <color indexed="9"/>
      <name val="Helv"/>
      <family val="0"/>
    </font>
    <font>
      <u val="single"/>
      <sz val="10"/>
      <color indexed="12"/>
      <name val="Geneva"/>
      <family val="0"/>
    </font>
    <font>
      <u val="single"/>
      <sz val="10"/>
      <color indexed="61"/>
      <name val="Geneva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1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 quotePrefix="1">
      <alignment horizontal="center" vertical="center" wrapText="1"/>
      <protection/>
    </xf>
    <xf numFmtId="170" fontId="5" fillId="0" borderId="2" xfId="0" applyNumberFormat="1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0" borderId="8" xfId="0" applyFont="1" applyBorder="1" applyAlignment="1" applyProtection="1">
      <alignment/>
      <protection locked="0"/>
    </xf>
    <xf numFmtId="0" fontId="4" fillId="0" borderId="9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9" fillId="0" borderId="2" xfId="0" applyFont="1" applyFill="1" applyBorder="1" applyAlignment="1" applyProtection="1">
      <alignment horizontal="center" vertical="center"/>
      <protection/>
    </xf>
    <xf numFmtId="0" fontId="9" fillId="0" borderId="2" xfId="0" applyFont="1" applyFill="1" applyBorder="1" applyAlignment="1" applyProtection="1">
      <alignment horizontal="center" vertical="center" wrapText="1"/>
      <protection/>
    </xf>
    <xf numFmtId="0" fontId="9" fillId="0" borderId="6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168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165"/>
          <c:w val="0.9447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'Fishers_exact_test.xls'!$C$19</c:f>
              <c:strCache>
                <c:ptCount val="1"/>
                <c:pt idx="0">
                  <c:v>Prob.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'Fishers_exact_test.xls'!$A$20:$A$30</c:f>
              <c:strCache/>
            </c:strRef>
          </c:cat>
          <c:val>
            <c:numRef>
              <c:f>'Fishers_exact_test.xls'!$C$20:$C$30</c:f>
              <c:numCache/>
            </c:numRef>
          </c:val>
        </c:ser>
        <c:gapWidth val="50"/>
        <c:axId val="53803425"/>
        <c:axId val="19122130"/>
      </c:barChart>
      <c:catAx>
        <c:axId val="53803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table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122130"/>
        <c:crosses val="autoZero"/>
        <c:auto val="0"/>
        <c:lblOffset val="100"/>
        <c:noMultiLvlLbl val="0"/>
      </c:catAx>
      <c:valAx>
        <c:axId val="191221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prob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5380342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18"/>
          <c:w val="0.9457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'Fishers_exact_test.xls'!$C$19</c:f>
              <c:strCache>
                <c:ptCount val="1"/>
                <c:pt idx="0">
                  <c:v>Prob.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'Fishers_exact_test.xls'!$A$20:$A$40</c:f>
              <c:strCache/>
            </c:strRef>
          </c:cat>
          <c:val>
            <c:numRef>
              <c:f>'Fishers_exact_test.xls'!$C$20:$C$40</c:f>
              <c:numCache/>
            </c:numRef>
          </c:val>
        </c:ser>
        <c:gapWidth val="50"/>
        <c:axId val="64569139"/>
        <c:axId val="9771204"/>
      </c:barChart>
      <c:catAx>
        <c:axId val="64569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table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771204"/>
        <c:crosses val="autoZero"/>
        <c:auto val="0"/>
        <c:lblOffset val="100"/>
        <c:noMultiLvlLbl val="0"/>
      </c:catAx>
      <c:valAx>
        <c:axId val="9771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prob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56913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0</xdr:row>
      <xdr:rowOff>9525</xdr:rowOff>
    </xdr:from>
    <xdr:to>
      <xdr:col>20</xdr:col>
      <xdr:colOff>504825</xdr:colOff>
      <xdr:row>25</xdr:row>
      <xdr:rowOff>295275</xdr:rowOff>
    </xdr:to>
    <xdr:graphicFrame>
      <xdr:nvGraphicFramePr>
        <xdr:cNvPr id="1" name="Chart 1"/>
        <xdr:cNvGraphicFramePr/>
      </xdr:nvGraphicFramePr>
      <xdr:xfrm>
        <a:off x="4610100" y="9525"/>
        <a:ext cx="75247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26</xdr:row>
      <xdr:rowOff>228600</xdr:rowOff>
    </xdr:from>
    <xdr:to>
      <xdr:col>19</xdr:col>
      <xdr:colOff>704850</xdr:colOff>
      <xdr:row>43</xdr:row>
      <xdr:rowOff>133350</xdr:rowOff>
    </xdr:to>
    <xdr:graphicFrame>
      <xdr:nvGraphicFramePr>
        <xdr:cNvPr id="2" name="Chart 2"/>
        <xdr:cNvGraphicFramePr/>
      </xdr:nvGraphicFramePr>
      <xdr:xfrm>
        <a:off x="4438650" y="6486525"/>
        <a:ext cx="7058025" cy="572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">
      <selection activeCell="A5" sqref="A5"/>
    </sheetView>
  </sheetViews>
  <sheetFormatPr defaultColWidth="11.00390625" defaultRowHeight="12.75"/>
  <cols>
    <col min="1" max="1" width="7.25390625" style="0" customWidth="1"/>
    <col min="2" max="2" width="6.25390625" style="0" customWidth="1"/>
    <col min="3" max="3" width="8.00390625" style="0" customWidth="1"/>
    <col min="4" max="4" width="4.125" style="0" customWidth="1"/>
    <col min="5" max="6" width="7.00390625" style="0" customWidth="1"/>
    <col min="7" max="7" width="4.25390625" style="0" customWidth="1"/>
    <col min="8" max="8" width="4.875" style="0" customWidth="1"/>
    <col min="9" max="9" width="5.00390625" style="0" customWidth="1"/>
    <col min="10" max="10" width="4.25390625" style="1" customWidth="1"/>
    <col min="11" max="13" width="5.875" style="1" customWidth="1"/>
  </cols>
  <sheetData>
    <row r="1" spans="1:11" ht="13.5">
      <c r="A1" s="5" t="s">
        <v>18</v>
      </c>
      <c r="B1" s="5"/>
      <c r="C1" s="6"/>
      <c r="D1" s="6"/>
      <c r="E1" s="6"/>
      <c r="F1" s="6"/>
      <c r="G1" s="6"/>
      <c r="H1" s="6"/>
      <c r="I1" s="6"/>
      <c r="J1" s="7"/>
      <c r="K1" s="4"/>
    </row>
    <row r="2" spans="1:11" ht="13.5">
      <c r="A2" s="5" t="s">
        <v>17</v>
      </c>
      <c r="B2" s="5"/>
      <c r="C2" s="6"/>
      <c r="D2" s="6"/>
      <c r="E2" s="6"/>
      <c r="F2" s="6"/>
      <c r="G2" s="6"/>
      <c r="H2" s="6"/>
      <c r="I2" s="6"/>
      <c r="J2" s="7"/>
      <c r="K2" s="4"/>
    </row>
    <row r="3" spans="1:11" ht="13.5">
      <c r="A3" s="5"/>
      <c r="B3" s="5"/>
      <c r="C3" s="6"/>
      <c r="D3" s="6"/>
      <c r="E3" s="6"/>
      <c r="F3" s="6"/>
      <c r="G3" s="6"/>
      <c r="H3" s="6"/>
      <c r="I3" s="6"/>
      <c r="J3" s="7"/>
      <c r="K3" s="4"/>
    </row>
    <row r="4" spans="1:11" ht="13.5">
      <c r="A4" s="5" t="s">
        <v>22</v>
      </c>
      <c r="B4" s="5"/>
      <c r="C4" s="6"/>
      <c r="D4" s="6"/>
      <c r="E4" s="6"/>
      <c r="F4" s="6"/>
      <c r="G4" s="6"/>
      <c r="I4" s="34"/>
      <c r="J4" s="7"/>
      <c r="K4" s="4"/>
    </row>
    <row r="5" spans="1:11" ht="13.5">
      <c r="A5" s="5"/>
      <c r="B5" s="5"/>
      <c r="C5" s="6"/>
      <c r="D5" s="6"/>
      <c r="E5" s="6"/>
      <c r="F5" s="6"/>
      <c r="G5" s="6"/>
      <c r="H5" s="34" t="s">
        <v>21</v>
      </c>
      <c r="I5" s="6"/>
      <c r="J5" s="7"/>
      <c r="K5" s="4"/>
    </row>
    <row r="6" spans="1:11" ht="13.5">
      <c r="A6" s="5" t="s">
        <v>19</v>
      </c>
      <c r="B6" s="5"/>
      <c r="C6" s="6"/>
      <c r="D6" s="6"/>
      <c r="E6" s="6"/>
      <c r="F6" s="6"/>
      <c r="G6" s="6"/>
      <c r="H6" s="6"/>
      <c r="I6" s="6"/>
      <c r="J6" s="7"/>
      <c r="K6" s="4"/>
    </row>
    <row r="7" spans="1:11" ht="13.5">
      <c r="A7" s="5"/>
      <c r="B7" s="5"/>
      <c r="C7" s="6"/>
      <c r="D7" s="6"/>
      <c r="E7" s="6"/>
      <c r="F7" s="6"/>
      <c r="G7" s="6"/>
      <c r="H7" s="6"/>
      <c r="I7" s="6"/>
      <c r="J7" s="7"/>
      <c r="K7" s="4"/>
    </row>
    <row r="8" spans="1:11" ht="13.5">
      <c r="A8" s="5" t="s">
        <v>15</v>
      </c>
      <c r="B8" s="5"/>
      <c r="C8" s="6"/>
      <c r="D8" s="6"/>
      <c r="E8" s="6"/>
      <c r="F8" s="6"/>
      <c r="G8" s="6"/>
      <c r="H8" s="6"/>
      <c r="I8" s="6"/>
      <c r="J8" s="7"/>
      <c r="K8" s="4"/>
    </row>
    <row r="9" spans="1:11" ht="13.5">
      <c r="A9" s="5" t="s">
        <v>16</v>
      </c>
      <c r="B9" s="5"/>
      <c r="C9" s="6"/>
      <c r="D9" s="6"/>
      <c r="E9" s="6"/>
      <c r="F9" s="6"/>
      <c r="G9" s="6"/>
      <c r="H9" s="6"/>
      <c r="I9" s="6"/>
      <c r="J9" s="7"/>
      <c r="K9" s="4"/>
    </row>
    <row r="10" spans="1:11" ht="13.5">
      <c r="A10" s="5"/>
      <c r="B10" s="5"/>
      <c r="C10" s="6"/>
      <c r="D10" s="6"/>
      <c r="E10" s="6"/>
      <c r="F10" s="6"/>
      <c r="G10" s="6"/>
      <c r="H10" s="6"/>
      <c r="I10" s="6"/>
      <c r="J10" s="7"/>
      <c r="K10" s="4"/>
    </row>
    <row r="11" spans="1:11" ht="13.5">
      <c r="A11" s="6"/>
      <c r="B11" s="6"/>
      <c r="C11" s="6"/>
      <c r="D11" s="6"/>
      <c r="E11" s="6"/>
      <c r="F11" s="6"/>
      <c r="G11" s="7" t="s">
        <v>0</v>
      </c>
      <c r="H11" s="6"/>
      <c r="I11" s="6"/>
      <c r="J11" s="7"/>
      <c r="K11" s="4"/>
    </row>
    <row r="12" spans="1:11" ht="13.5">
      <c r="A12" s="6"/>
      <c r="B12" s="6"/>
      <c r="C12" s="6"/>
      <c r="D12" s="7" t="s">
        <v>1</v>
      </c>
      <c r="E12" s="7"/>
      <c r="F12" s="7"/>
      <c r="G12" s="7"/>
      <c r="H12" s="7" t="s">
        <v>2</v>
      </c>
      <c r="I12" s="6"/>
      <c r="J12" s="7"/>
      <c r="K12" s="4"/>
    </row>
    <row r="13" spans="1:11" ht="13.5">
      <c r="A13" s="6"/>
      <c r="B13" s="6"/>
      <c r="C13" s="7" t="s">
        <v>1</v>
      </c>
      <c r="D13" s="19">
        <v>10</v>
      </c>
      <c r="E13" s="20"/>
      <c r="F13" s="20"/>
      <c r="G13" s="20"/>
      <c r="H13" s="21">
        <v>3</v>
      </c>
      <c r="I13" s="7">
        <f>D13+H13</f>
        <v>13</v>
      </c>
      <c r="J13" s="7"/>
      <c r="K13" s="4"/>
    </row>
    <row r="14" spans="1:11" ht="25.5" customHeight="1">
      <c r="A14" s="8" t="s">
        <v>3</v>
      </c>
      <c r="B14" s="8"/>
      <c r="C14" s="7"/>
      <c r="D14" s="22"/>
      <c r="E14" s="23"/>
      <c r="F14" s="23"/>
      <c r="G14" s="23"/>
      <c r="H14" s="24"/>
      <c r="I14" s="7"/>
      <c r="J14" s="7"/>
      <c r="K14" s="4"/>
    </row>
    <row r="15" spans="1:11" ht="13.5">
      <c r="A15" s="6"/>
      <c r="B15" s="6"/>
      <c r="C15" s="7" t="s">
        <v>2</v>
      </c>
      <c r="D15" s="25">
        <v>2</v>
      </c>
      <c r="E15" s="26"/>
      <c r="F15" s="26"/>
      <c r="G15" s="26"/>
      <c r="H15" s="27">
        <v>15</v>
      </c>
      <c r="I15" s="7">
        <f>D15+H15</f>
        <v>17</v>
      </c>
      <c r="J15" s="7"/>
      <c r="K15" s="4"/>
    </row>
    <row r="16" spans="1:11" ht="13.5">
      <c r="A16" s="6"/>
      <c r="B16" s="6"/>
      <c r="C16" s="6"/>
      <c r="D16" s="6">
        <f>D13+D15</f>
        <v>12</v>
      </c>
      <c r="E16" s="6"/>
      <c r="F16" s="6"/>
      <c r="G16" s="6"/>
      <c r="H16" s="6">
        <f>H13+H15</f>
        <v>18</v>
      </c>
      <c r="I16" s="9">
        <f>D16+H16</f>
        <v>30</v>
      </c>
      <c r="J16" s="7"/>
      <c r="K16" s="4"/>
    </row>
    <row r="17" spans="1:11" ht="13.5">
      <c r="A17" s="6" t="s">
        <v>10</v>
      </c>
      <c r="B17" s="33">
        <v>21.3</v>
      </c>
      <c r="C17" s="5"/>
      <c r="D17" s="6"/>
      <c r="E17" s="6"/>
      <c r="F17" s="6"/>
      <c r="G17" s="6"/>
      <c r="H17" s="6"/>
      <c r="I17" s="6"/>
      <c r="J17" s="7"/>
      <c r="K17" s="4"/>
    </row>
    <row r="18" spans="1:13" ht="13.5">
      <c r="A18" s="7"/>
      <c r="B18" s="36" t="s">
        <v>20</v>
      </c>
      <c r="C18" s="35">
        <f>SUMPRODUCT(C20:C40,G20:G40)</f>
        <v>9.999727469418895</v>
      </c>
      <c r="D18" s="7"/>
      <c r="E18" s="7" t="s">
        <v>12</v>
      </c>
      <c r="F18" s="7" t="s">
        <v>13</v>
      </c>
      <c r="G18" s="7"/>
      <c r="H18" s="6"/>
      <c r="I18" s="6"/>
      <c r="J18" s="6"/>
      <c r="K18" s="3"/>
      <c r="L18"/>
      <c r="M18"/>
    </row>
    <row r="19" spans="1:13" ht="27.75" customHeight="1">
      <c r="A19" s="10" t="s">
        <v>4</v>
      </c>
      <c r="B19" s="28" t="s">
        <v>14</v>
      </c>
      <c r="C19" s="10" t="s">
        <v>5</v>
      </c>
      <c r="D19" s="11"/>
      <c r="E19" s="13"/>
      <c r="F19" s="11"/>
      <c r="G19" s="11" t="s">
        <v>6</v>
      </c>
      <c r="H19" s="11" t="s">
        <v>7</v>
      </c>
      <c r="I19" s="11" t="s">
        <v>8</v>
      </c>
      <c r="J19" s="11" t="s">
        <v>9</v>
      </c>
      <c r="K19" s="4"/>
      <c r="M19"/>
    </row>
    <row r="20" spans="1:13" ht="30" customHeight="1">
      <c r="A20" s="12" t="str">
        <f aca="true" t="shared" si="0" ref="A20:A40">IF(G20&lt;&gt;"",G20&amp;"...."&amp;H20&amp;" "&amp;I20&amp;"...."&amp;J20,"")</f>
        <v>0....13 12....5</v>
      </c>
      <c r="B20" s="29">
        <f>IF(G20&lt;&gt;"",HYPGEOMDIST(G20,row1,col1,n)*(OR^G20),"")</f>
        <v>7.154317578053079E-05</v>
      </c>
      <c r="C20" s="18">
        <f>IF(G20&lt;&gt;"",B20/sum,"")</f>
        <v>3.1006948304403156E-15</v>
      </c>
      <c r="D20" s="13">
        <f aca="true" t="shared" si="1" ref="D20:D40">IF(G20=$D$13,"&lt;---","")</f>
      </c>
      <c r="E20" s="13">
        <f>IF(G20=$D$13,SUM(C$20:C20),"")</f>
      </c>
      <c r="F20" s="13">
        <f>IF(G20=$D$13,SUM(C20:C$40),"")</f>
      </c>
      <c r="G20" s="14">
        <f>MAX(0,col1-row2)</f>
        <v>0</v>
      </c>
      <c r="H20" s="15">
        <f aca="true" t="shared" si="2" ref="H20:H40">IF(G20&lt;&gt;"",row1-G20,"")</f>
        <v>13</v>
      </c>
      <c r="I20" s="15">
        <f aca="true" t="shared" si="3" ref="I20:I40">IF(G20&lt;&gt;"",row2-J20,"")</f>
        <v>12</v>
      </c>
      <c r="J20" s="16">
        <f aca="true" t="shared" si="4" ref="J20:J40">IF(G20&lt;&gt;"",col2-(row1-G20),"")</f>
        <v>5</v>
      </c>
      <c r="K20" s="3"/>
      <c r="L20" s="2"/>
      <c r="M20"/>
    </row>
    <row r="21" spans="1:13" ht="30" customHeight="1">
      <c r="A21" s="12" t="str">
        <f t="shared" si="0"/>
        <v>1....12 11....6</v>
      </c>
      <c r="B21" s="29">
        <f aca="true" t="shared" si="5" ref="B21:B40">IF(G21&lt;&gt;"",HYPGEOMDIST(G21,row1,col1,n)*(OR^G21),"")</f>
        <v>0.039620610747257964</v>
      </c>
      <c r="C21" s="18">
        <f aca="true" t="shared" si="6" ref="C21:C40">IF(G21&lt;&gt;"",B21/sum,"")</f>
        <v>1.7171647970978474E-12</v>
      </c>
      <c r="D21" s="13">
        <f t="shared" si="1"/>
      </c>
      <c r="E21" s="13">
        <f>IF(G21=$D$13,SUM(C$20:C21),"")</f>
      </c>
      <c r="F21" s="13">
        <f>IF(G21=$D$13,SUM(C21:C$40),"")</f>
      </c>
      <c r="G21" s="14">
        <f aca="true" t="shared" si="7" ref="G21:G40">IF(G20&lt;MIN(row1,col1),G20+1,"")</f>
        <v>1</v>
      </c>
      <c r="H21" s="15">
        <f t="shared" si="2"/>
        <v>12</v>
      </c>
      <c r="I21" s="15">
        <f t="shared" si="3"/>
        <v>11</v>
      </c>
      <c r="J21" s="16">
        <f t="shared" si="4"/>
        <v>6</v>
      </c>
      <c r="K21" s="3"/>
      <c r="L21"/>
      <c r="M21"/>
    </row>
    <row r="22" spans="1:13" ht="30" customHeight="1">
      <c r="A22" s="12" t="str">
        <f t="shared" si="0"/>
        <v>2....11 10....7</v>
      </c>
      <c r="B22" s="29">
        <f t="shared" si="5"/>
        <v>7.956950655499317</v>
      </c>
      <c r="C22" s="18">
        <f t="shared" si="6"/>
        <v>3.4485575310859326E-10</v>
      </c>
      <c r="D22" s="13">
        <f t="shared" si="1"/>
      </c>
      <c r="E22" s="13">
        <f>IF(G22=$D$13,SUM(C$20:C22),"")</f>
      </c>
      <c r="F22" s="13">
        <f>IF(G22=$D$13,SUM(C22:C$40),"")</f>
      </c>
      <c r="G22" s="14">
        <f t="shared" si="7"/>
        <v>2</v>
      </c>
      <c r="H22" s="15">
        <f t="shared" si="2"/>
        <v>11</v>
      </c>
      <c r="I22" s="15">
        <f t="shared" si="3"/>
        <v>10</v>
      </c>
      <c r="J22" s="16">
        <f t="shared" si="4"/>
        <v>7</v>
      </c>
      <c r="K22" s="3"/>
      <c r="L22"/>
      <c r="M22"/>
    </row>
    <row r="23" spans="1:16" ht="30" customHeight="1">
      <c r="A23" s="12" t="str">
        <f t="shared" si="0"/>
        <v>3....10 9....8</v>
      </c>
      <c r="B23" s="29">
        <f t="shared" si="5"/>
        <v>776.797307743121</v>
      </c>
      <c r="C23" s="18">
        <f t="shared" si="6"/>
        <v>3.3666542897226425E-08</v>
      </c>
      <c r="D23" s="13">
        <f t="shared" si="1"/>
      </c>
      <c r="E23" s="13">
        <f>IF(G23=$D$13,SUM(C$20:C23),"")</f>
      </c>
      <c r="F23" s="13">
        <f>IF(G23=$D$13,SUM(C23:C$40),"")</f>
      </c>
      <c r="G23" s="14">
        <f t="shared" si="7"/>
        <v>3</v>
      </c>
      <c r="H23" s="15">
        <f t="shared" si="2"/>
        <v>10</v>
      </c>
      <c r="I23" s="15">
        <f t="shared" si="3"/>
        <v>9</v>
      </c>
      <c r="J23" s="16">
        <f t="shared" si="4"/>
        <v>8</v>
      </c>
      <c r="K23" s="3"/>
      <c r="L23"/>
      <c r="N23" s="1"/>
      <c r="O23" s="1"/>
      <c r="P23" s="1"/>
    </row>
    <row r="24" spans="1:11" ht="30" customHeight="1">
      <c r="A24" s="12" t="str">
        <f t="shared" si="0"/>
        <v>4....9 8....9</v>
      </c>
      <c r="B24" s="29">
        <f t="shared" si="5"/>
        <v>41364.45663732119</v>
      </c>
      <c r="C24" s="18">
        <f t="shared" si="6"/>
        <v>1.792743409277307E-06</v>
      </c>
      <c r="D24" s="13">
        <f t="shared" si="1"/>
      </c>
      <c r="E24" s="13">
        <f>IF(G24=$D$13,SUM(C$20:C24),"")</f>
      </c>
      <c r="F24" s="13">
        <f>IF(G24=$D$13,SUM(C24:C$40),"")</f>
      </c>
      <c r="G24" s="14">
        <f t="shared" si="7"/>
        <v>4</v>
      </c>
      <c r="H24" s="15">
        <f t="shared" si="2"/>
        <v>9</v>
      </c>
      <c r="I24" s="15">
        <f t="shared" si="3"/>
        <v>8</v>
      </c>
      <c r="J24" s="16">
        <f t="shared" si="4"/>
        <v>9</v>
      </c>
      <c r="K24" s="4"/>
    </row>
    <row r="25" spans="1:11" ht="30" customHeight="1">
      <c r="A25" s="12" t="str">
        <f t="shared" si="0"/>
        <v>5....8 7....10</v>
      </c>
      <c r="B25" s="29">
        <f t="shared" si="5"/>
        <v>1268730.6139799159</v>
      </c>
      <c r="C25" s="18">
        <f t="shared" si="6"/>
        <v>5.498702584935357E-05</v>
      </c>
      <c r="D25" s="13">
        <f t="shared" si="1"/>
      </c>
      <c r="E25" s="13">
        <f>IF(G25=$D$13,SUM(C$20:C25),"")</f>
      </c>
      <c r="F25" s="13">
        <f>IF(G25=$D$13,SUM(C25:C$40),"")</f>
      </c>
      <c r="G25" s="14">
        <f t="shared" si="7"/>
        <v>5</v>
      </c>
      <c r="H25" s="15">
        <f t="shared" si="2"/>
        <v>8</v>
      </c>
      <c r="I25" s="15">
        <f t="shared" si="3"/>
        <v>7</v>
      </c>
      <c r="J25" s="16">
        <f t="shared" si="4"/>
        <v>10</v>
      </c>
      <c r="K25" s="4"/>
    </row>
    <row r="26" spans="1:11" ht="30" customHeight="1">
      <c r="A26" s="12" t="str">
        <f t="shared" si="0"/>
        <v>6....7 6....11</v>
      </c>
      <c r="B26" s="29">
        <f t="shared" si="5"/>
        <v>22929422.369018838</v>
      </c>
      <c r="C26" s="18">
        <f t="shared" si="6"/>
        <v>0.0009937655217137715</v>
      </c>
      <c r="D26" s="13">
        <f t="shared" si="1"/>
      </c>
      <c r="E26" s="13">
        <f>IF(G26=$D$13,SUM(C$20:C26),"")</f>
      </c>
      <c r="F26" s="13">
        <f>IF(G26=$D$13,SUM(C26:C$40),"")</f>
      </c>
      <c r="G26" s="14">
        <f t="shared" si="7"/>
        <v>6</v>
      </c>
      <c r="H26" s="15">
        <f t="shared" si="2"/>
        <v>7</v>
      </c>
      <c r="I26" s="15">
        <f t="shared" si="3"/>
        <v>6</v>
      </c>
      <c r="J26" s="16">
        <f t="shared" si="4"/>
        <v>11</v>
      </c>
      <c r="K26" s="4"/>
    </row>
    <row r="27" spans="1:11" ht="30" customHeight="1">
      <c r="A27" s="12" t="str">
        <f t="shared" si="0"/>
        <v>7....6 5....12</v>
      </c>
      <c r="B27" s="29">
        <f t="shared" si="5"/>
        <v>244198348.23005074</v>
      </c>
      <c r="C27" s="18">
        <f t="shared" si="6"/>
        <v>0.010583602806251672</v>
      </c>
      <c r="D27" s="13">
        <f t="shared" si="1"/>
      </c>
      <c r="E27" s="13">
        <f>IF(G27=$D$13,SUM(C$20:C27),"")</f>
      </c>
      <c r="F27" s="13">
        <f>IF(G27=$D$13,SUM(C27:C$40),"")</f>
      </c>
      <c r="G27" s="14">
        <f t="shared" si="7"/>
        <v>7</v>
      </c>
      <c r="H27" s="15">
        <f t="shared" si="2"/>
        <v>6</v>
      </c>
      <c r="I27" s="15">
        <f t="shared" si="3"/>
        <v>5</v>
      </c>
      <c r="J27" s="16">
        <f t="shared" si="4"/>
        <v>12</v>
      </c>
      <c r="K27" s="4"/>
    </row>
    <row r="28" spans="1:11" ht="30" customHeight="1">
      <c r="A28" s="12" t="str">
        <f t="shared" si="0"/>
        <v>8....5 4....13</v>
      </c>
      <c r="B28" s="29">
        <f t="shared" si="5"/>
        <v>1500411004.9904077</v>
      </c>
      <c r="C28" s="18">
        <f t="shared" si="6"/>
        <v>0.06502809801148864</v>
      </c>
      <c r="D28" s="13">
        <f t="shared" si="1"/>
      </c>
      <c r="E28" s="13">
        <f>IF(G28=$D$13,SUM(C$20:C28),"")</f>
      </c>
      <c r="F28" s="13">
        <f>IF(G28=$D$13,SUM(C28:C$40),"")</f>
      </c>
      <c r="G28" s="14">
        <f t="shared" si="7"/>
        <v>8</v>
      </c>
      <c r="H28" s="15">
        <f t="shared" si="2"/>
        <v>5</v>
      </c>
      <c r="I28" s="15">
        <f t="shared" si="3"/>
        <v>4</v>
      </c>
      <c r="J28" s="16">
        <f t="shared" si="4"/>
        <v>13</v>
      </c>
      <c r="K28" s="4"/>
    </row>
    <row r="29" spans="1:11" ht="30" customHeight="1">
      <c r="A29" s="12" t="str">
        <f t="shared" si="0"/>
        <v>9....4 3....14</v>
      </c>
      <c r="B29" s="29">
        <f t="shared" si="5"/>
        <v>5072818159.729473</v>
      </c>
      <c r="C29" s="18">
        <f t="shared" si="6"/>
        <v>0.21985690280074727</v>
      </c>
      <c r="D29" s="13">
        <f t="shared" si="1"/>
      </c>
      <c r="E29" s="13">
        <f>IF(G29=$D$13,SUM(C$20:C29),"")</f>
      </c>
      <c r="F29" s="13">
        <f>IF(G29=$D$13,SUM(C29:C$40),"")</f>
      </c>
      <c r="G29" s="14">
        <f t="shared" si="7"/>
        <v>9</v>
      </c>
      <c r="H29" s="15">
        <f t="shared" si="2"/>
        <v>4</v>
      </c>
      <c r="I29" s="15">
        <f t="shared" si="3"/>
        <v>3</v>
      </c>
      <c r="J29" s="16">
        <f t="shared" si="4"/>
        <v>14</v>
      </c>
      <c r="K29" s="4"/>
    </row>
    <row r="30" spans="1:11" ht="30" customHeight="1">
      <c r="A30" s="12" t="str">
        <f t="shared" si="0"/>
        <v>10....3 2....15</v>
      </c>
      <c r="B30" s="29">
        <f t="shared" si="5"/>
        <v>8644082144.179026</v>
      </c>
      <c r="C30" s="18">
        <f t="shared" si="6"/>
        <v>0.3746361623724735</v>
      </c>
      <c r="D30" s="13" t="str">
        <f t="shared" si="1"/>
        <v>&lt;---</v>
      </c>
      <c r="E30" s="13">
        <f>IF(G30=$D$13,SUM(C$20:C30),"")</f>
        <v>0.6711553452950524</v>
      </c>
      <c r="F30" s="13">
        <f>IF(G30=$D$13,SUM(C30:C$40),"")</f>
        <v>0.703480817077421</v>
      </c>
      <c r="G30" s="14">
        <f t="shared" si="7"/>
        <v>10</v>
      </c>
      <c r="H30" s="15">
        <f t="shared" si="2"/>
        <v>3</v>
      </c>
      <c r="I30" s="15">
        <f t="shared" si="3"/>
        <v>2</v>
      </c>
      <c r="J30" s="16">
        <f t="shared" si="4"/>
        <v>15</v>
      </c>
      <c r="K30" s="4"/>
    </row>
    <row r="31" spans="1:11" ht="30" customHeight="1">
      <c r="A31" s="12" t="str">
        <f t="shared" si="0"/>
        <v>11....2 1....16</v>
      </c>
      <c r="B31" s="29">
        <f t="shared" si="5"/>
        <v>6276782375.148177</v>
      </c>
      <c r="C31" s="18">
        <f t="shared" si="6"/>
        <v>0.2720369406318301</v>
      </c>
      <c r="D31" s="13">
        <f t="shared" si="1"/>
      </c>
      <c r="E31" s="13">
        <f>IF(G31=$D$13,SUM(C$20:C31),"")</f>
      </c>
      <c r="F31" s="13">
        <f>IF(G31=$D$13,SUM(C31:C$40),"")</f>
      </c>
      <c r="G31" s="14">
        <f t="shared" si="7"/>
        <v>11</v>
      </c>
      <c r="H31" s="15">
        <f t="shared" si="2"/>
        <v>2</v>
      </c>
      <c r="I31" s="15">
        <f t="shared" si="3"/>
        <v>1</v>
      </c>
      <c r="J31" s="16">
        <f t="shared" si="4"/>
        <v>16</v>
      </c>
      <c r="K31" s="4"/>
    </row>
    <row r="32" spans="1:11" ht="30" customHeight="1">
      <c r="A32" s="12" t="str">
        <f t="shared" si="0"/>
        <v>12....1 0....17</v>
      </c>
      <c r="B32" s="29">
        <f t="shared" si="5"/>
        <v>1310739848.9280019</v>
      </c>
      <c r="C32" s="18">
        <f t="shared" si="6"/>
        <v>0.05680771407311747</v>
      </c>
      <c r="D32" s="13">
        <f t="shared" si="1"/>
      </c>
      <c r="E32" s="13">
        <f>IF(G32=$D$13,SUM(C$20:C32),"")</f>
      </c>
      <c r="F32" s="13">
        <f>IF(G32=$D$13,SUM(C32:C$40),"")</f>
      </c>
      <c r="G32" s="14">
        <f t="shared" si="7"/>
        <v>12</v>
      </c>
      <c r="H32" s="15">
        <f t="shared" si="2"/>
        <v>1</v>
      </c>
      <c r="I32" s="15">
        <f t="shared" si="3"/>
        <v>0</v>
      </c>
      <c r="J32" s="16">
        <f t="shared" si="4"/>
        <v>17</v>
      </c>
      <c r="K32" s="4"/>
    </row>
    <row r="33" spans="1:11" ht="30" customHeight="1">
      <c r="A33" s="12">
        <f t="shared" si="0"/>
      </c>
      <c r="B33" s="29">
        <f t="shared" si="5"/>
      </c>
      <c r="C33" s="18">
        <f t="shared" si="6"/>
      </c>
      <c r="D33" s="13">
        <f t="shared" si="1"/>
      </c>
      <c r="E33" s="13">
        <f>IF(G33=$D$13,SUM(C$20:C33),"")</f>
      </c>
      <c r="F33" s="13">
        <f>IF(G33=$D$13,SUM(C33:C$40),"")</f>
      </c>
      <c r="G33" s="14">
        <f t="shared" si="7"/>
      </c>
      <c r="H33" s="15">
        <f t="shared" si="2"/>
      </c>
      <c r="I33" s="15">
        <f t="shared" si="3"/>
      </c>
      <c r="J33" s="16">
        <f t="shared" si="4"/>
      </c>
      <c r="K33" s="4"/>
    </row>
    <row r="34" spans="1:11" ht="30" customHeight="1">
      <c r="A34" s="12">
        <f t="shared" si="0"/>
      </c>
      <c r="B34" s="29">
        <f t="shared" si="5"/>
      </c>
      <c r="C34" s="18">
        <f t="shared" si="6"/>
      </c>
      <c r="D34" s="13">
        <f t="shared" si="1"/>
      </c>
      <c r="E34" s="13">
        <f>IF(G34=$D$13,SUM(C$20:C34),"")</f>
      </c>
      <c r="F34" s="13">
        <f>IF(G34=$D$13,SUM(C34:C$40),"")</f>
      </c>
      <c r="G34" s="14">
        <f t="shared" si="7"/>
      </c>
      <c r="H34" s="15">
        <f t="shared" si="2"/>
      </c>
      <c r="I34" s="15">
        <f t="shared" si="3"/>
      </c>
      <c r="J34" s="16">
        <f t="shared" si="4"/>
      </c>
      <c r="K34" s="4"/>
    </row>
    <row r="35" spans="1:11" ht="30" customHeight="1">
      <c r="A35" s="12">
        <f t="shared" si="0"/>
      </c>
      <c r="B35" s="29">
        <f t="shared" si="5"/>
      </c>
      <c r="C35" s="18">
        <f t="shared" si="6"/>
      </c>
      <c r="D35" s="13">
        <f t="shared" si="1"/>
      </c>
      <c r="E35" s="13">
        <f>IF(G35=$D$13,SUM(C$20:C35),"")</f>
      </c>
      <c r="F35" s="13">
        <f>IF(G35=$D$13,SUM(C35:C$40),"")</f>
      </c>
      <c r="G35" s="14">
        <f t="shared" si="7"/>
      </c>
      <c r="H35" s="15">
        <f t="shared" si="2"/>
      </c>
      <c r="I35" s="15">
        <f t="shared" si="3"/>
      </c>
      <c r="J35" s="16">
        <f t="shared" si="4"/>
      </c>
      <c r="K35" s="4"/>
    </row>
    <row r="36" spans="1:11" ht="30" customHeight="1">
      <c r="A36" s="12">
        <f t="shared" si="0"/>
      </c>
      <c r="B36" s="29">
        <f t="shared" si="5"/>
      </c>
      <c r="C36" s="18">
        <f t="shared" si="6"/>
      </c>
      <c r="D36" s="13">
        <f t="shared" si="1"/>
      </c>
      <c r="E36" s="13">
        <f>IF(G36=$D$13,SUM(C$20:C36),"")</f>
      </c>
      <c r="F36" s="13">
        <f>IF(G36=$D$13,SUM(C36:C$40),"")</f>
      </c>
      <c r="G36" s="14">
        <f t="shared" si="7"/>
      </c>
      <c r="H36" s="15">
        <f t="shared" si="2"/>
      </c>
      <c r="I36" s="15">
        <f t="shared" si="3"/>
      </c>
      <c r="J36" s="16">
        <f t="shared" si="4"/>
      </c>
      <c r="K36" s="4"/>
    </row>
    <row r="37" spans="1:11" ht="30" customHeight="1">
      <c r="A37" s="12">
        <f t="shared" si="0"/>
      </c>
      <c r="B37" s="29">
        <f t="shared" si="5"/>
      </c>
      <c r="C37" s="18">
        <f t="shared" si="6"/>
      </c>
      <c r="D37" s="13">
        <f t="shared" si="1"/>
      </c>
      <c r="E37" s="13">
        <f>IF(G37=$D$13,SUM(C$20:C37),"")</f>
      </c>
      <c r="F37" s="13">
        <f>IF(G37=$D$13,SUM(C37:C$40),"")</f>
      </c>
      <c r="G37" s="14">
        <f t="shared" si="7"/>
      </c>
      <c r="H37" s="15">
        <f t="shared" si="2"/>
      </c>
      <c r="I37" s="15">
        <f t="shared" si="3"/>
      </c>
      <c r="J37" s="16">
        <f t="shared" si="4"/>
      </c>
      <c r="K37" s="4"/>
    </row>
    <row r="38" spans="1:11" ht="30" customHeight="1">
      <c r="A38" s="12">
        <f t="shared" si="0"/>
      </c>
      <c r="B38" s="29">
        <f t="shared" si="5"/>
      </c>
      <c r="C38" s="18">
        <f t="shared" si="6"/>
      </c>
      <c r="D38" s="13">
        <f t="shared" si="1"/>
      </c>
      <c r="E38" s="13">
        <f>IF(G38=$D$13,SUM(C$20:C38),"")</f>
      </c>
      <c r="F38" s="13">
        <f>IF(G38=$D$13,SUM(C38:C$40),"")</f>
      </c>
      <c r="G38" s="14">
        <f t="shared" si="7"/>
      </c>
      <c r="H38" s="15">
        <f t="shared" si="2"/>
      </c>
      <c r="I38" s="15">
        <f t="shared" si="3"/>
      </c>
      <c r="J38" s="16">
        <f t="shared" si="4"/>
      </c>
      <c r="K38" s="4"/>
    </row>
    <row r="39" spans="1:11" ht="30" customHeight="1">
      <c r="A39" s="12">
        <f t="shared" si="0"/>
      </c>
      <c r="B39" s="29">
        <f t="shared" si="5"/>
      </c>
      <c r="C39" s="18">
        <f t="shared" si="6"/>
      </c>
      <c r="D39" s="13">
        <f t="shared" si="1"/>
      </c>
      <c r="E39" s="13">
        <f>IF(G39=$D$13,SUM(C$20:C39),"")</f>
      </c>
      <c r="F39" s="13">
        <f>IF(G39=$D$13,SUM(C39:C$40),"")</f>
      </c>
      <c r="G39" s="14">
        <f t="shared" si="7"/>
      </c>
      <c r="H39" s="15">
        <f t="shared" si="2"/>
      </c>
      <c r="I39" s="15">
        <f t="shared" si="3"/>
      </c>
      <c r="J39" s="16">
        <f t="shared" si="4"/>
      </c>
      <c r="K39" s="4"/>
    </row>
    <row r="40" spans="1:11" ht="30" customHeight="1">
      <c r="A40" s="12">
        <f t="shared" si="0"/>
      </c>
      <c r="B40" s="29">
        <f t="shared" si="5"/>
      </c>
      <c r="C40" s="18">
        <f t="shared" si="6"/>
      </c>
      <c r="D40" s="13">
        <f t="shared" si="1"/>
      </c>
      <c r="E40" s="13">
        <f>IF(G40=$D$13,SUM(C$20:C40),"")</f>
      </c>
      <c r="F40" s="13">
        <f>IF(G40=$D$13,SUM(C40:C$40),"")</f>
      </c>
      <c r="G40" s="14">
        <f t="shared" si="7"/>
      </c>
      <c r="H40" s="15">
        <f t="shared" si="2"/>
      </c>
      <c r="I40" s="15">
        <f t="shared" si="3"/>
      </c>
      <c r="J40" s="16">
        <f t="shared" si="4"/>
      </c>
      <c r="K40" s="4"/>
    </row>
    <row r="41" spans="1:10" ht="12.75">
      <c r="A41" s="31" t="s">
        <v>11</v>
      </c>
      <c r="B41" s="30">
        <f>SUM(B20:B40)</f>
        <v>23073272183.438725</v>
      </c>
      <c r="C41" s="17">
        <f>SUM(C20:C40)</f>
        <v>0.9999999999999999</v>
      </c>
      <c r="D41" s="31"/>
      <c r="E41" s="31"/>
      <c r="F41" s="31"/>
      <c r="G41" s="31"/>
      <c r="H41" s="31"/>
      <c r="I41" s="31"/>
      <c r="J41" s="32"/>
    </row>
  </sheetData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McGill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Hanley</dc:creator>
  <cp:keywords/>
  <dc:description/>
  <cp:lastModifiedBy>James Hanley</cp:lastModifiedBy>
  <dcterms:created xsi:type="dcterms:W3CDTF">2003-02-18T19:43:33Z</dcterms:created>
  <cp:category/>
  <cp:version/>
  <cp:contentType/>
  <cp:contentStatus/>
</cp:coreProperties>
</file>