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640" windowHeight="9800" activeTab="0"/>
  </bookViews>
  <sheets>
    <sheet name="n_power_means.xls" sheetId="1" r:id="rId1"/>
  </sheets>
  <definedNames>
    <definedName name="alpha">'n_power_means.xls'!$B$17</definedName>
    <definedName name="Margin_of_Error">'n_power_means.xls'!$B$22</definedName>
    <definedName name="n_per_group">'n_power_means.xls'!$B$24</definedName>
    <definedName name="Standard_deviation">'n_power_means.xls'!$B$20</definedName>
    <definedName name="Z">'n_power_means.xls'!$B$18</definedName>
  </definedNames>
  <calcPr fullCalcOnLoad="1"/>
</workbook>
</file>

<file path=xl/sharedStrings.xml><?xml version="1.0" encoding="utf-8"?>
<sst xmlns="http://schemas.openxmlformats.org/spreadsheetml/2006/main" count="52" uniqueCount="45">
  <si>
    <t>Confidence (%)</t>
  </si>
  <si>
    <t>alpha</t>
  </si>
  <si>
    <t>Z</t>
  </si>
  <si>
    <t>Margin_of_Error</t>
  </si>
  <si>
    <t>Standard_deviation</t>
  </si>
  <si>
    <r>
      <t>using a test with 100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>% Prob of Type 1 Error</t>
    </r>
  </si>
  <si>
    <t>Specify</t>
  </si>
  <si>
    <t>(rounded up)</t>
  </si>
  <si>
    <t>More sophisticated programs use t rather than Z but it is</t>
  </si>
  <si>
    <t xml:space="preserve"> optimistic if t is much larger than Z (i.e. if n is small) </t>
  </si>
  <si>
    <t>These are based on Z rather than t statistics, and so will be somewhat</t>
  </si>
  <si>
    <r>
      <t xml:space="preserve">silly to be so precise. These are </t>
    </r>
    <r>
      <rPr>
        <i/>
        <sz val="10"/>
        <rFont val="Helv"/>
        <family val="0"/>
      </rPr>
      <t>projections</t>
    </r>
    <r>
      <rPr>
        <sz val="10"/>
        <rFont val="Helv"/>
        <family val="0"/>
      </rPr>
      <t xml:space="preserve"> based on </t>
    </r>
    <r>
      <rPr>
        <i/>
        <sz val="10"/>
        <rFont val="Helv"/>
        <family val="0"/>
      </rPr>
      <t>guessed-at inputs</t>
    </r>
    <r>
      <rPr>
        <sz val="10"/>
        <rFont val="Helv"/>
        <family val="0"/>
      </rPr>
      <t>.</t>
    </r>
  </si>
  <si>
    <t>1 or 2 sided ?</t>
  </si>
  <si>
    <t>Z_alpha</t>
  </si>
  <si>
    <t>Power (%)</t>
  </si>
  <si>
    <t>beta</t>
  </si>
  <si>
    <t>Standard Deviation</t>
  </si>
  <si>
    <t>Z_beta</t>
  </si>
  <si>
    <r>
      <t>Noise/Signal (</t>
    </r>
    <r>
      <rPr>
        <sz val="10"/>
        <rFont val="Symbol"/>
        <family val="0"/>
      </rPr>
      <t>s</t>
    </r>
    <r>
      <rPr>
        <sz val="10"/>
        <rFont val="Helv"/>
        <family val="0"/>
      </rPr>
      <t>/</t>
    </r>
    <r>
      <rPr>
        <sz val="10"/>
        <rFont val="Symbol"/>
        <family val="0"/>
      </rPr>
      <t>D</t>
    </r>
    <r>
      <rPr>
        <sz val="10"/>
        <rFont val="Helv"/>
        <family val="0"/>
      </rPr>
      <t>)</t>
    </r>
  </si>
  <si>
    <t>[and various vice versa's]</t>
  </si>
  <si>
    <t>alpha (e.g. 0.05)</t>
  </si>
  <si>
    <r>
      <t xml:space="preserve">Effect Size ( </t>
    </r>
    <r>
      <rPr>
        <sz val="10"/>
        <rFont val="Symbol"/>
        <family val="0"/>
      </rPr>
      <t>D</t>
    </r>
    <r>
      <rPr>
        <sz val="10"/>
        <rFont val="Helv"/>
        <family val="0"/>
      </rPr>
      <t>/</t>
    </r>
    <r>
      <rPr>
        <sz val="10"/>
        <rFont val="Symbol"/>
        <family val="0"/>
      </rPr>
      <t>s</t>
    </r>
    <r>
      <rPr>
        <sz val="10"/>
        <rFont val="Helv"/>
        <family val="0"/>
      </rPr>
      <t>)</t>
    </r>
  </si>
  <si>
    <t xml:space="preserve"> </t>
  </si>
  <si>
    <r>
      <t xml:space="preserve">Sample size, precision / power for CI's / tests involving two  </t>
    </r>
    <r>
      <rPr>
        <b/>
        <sz val="10"/>
        <rFont val="Symbol"/>
        <family val="0"/>
      </rPr>
      <t>m</t>
    </r>
    <r>
      <rPr>
        <b/>
        <sz val="10"/>
        <rFont val="Helv"/>
        <family val="0"/>
      </rPr>
      <t>'s</t>
    </r>
  </si>
  <si>
    <t>with specified margin of error  [and vice versa]</t>
  </si>
  <si>
    <t>n_per_group</t>
  </si>
  <si>
    <r>
      <t xml:space="preserve">n's PER GROUP to yield (2-sided) 100(1 - 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 xml:space="preserve"> )% CI for </t>
    </r>
    <r>
      <rPr>
        <b/>
        <sz val="10"/>
        <rFont val="Symbol"/>
        <family val="0"/>
      </rPr>
      <t>m</t>
    </r>
    <r>
      <rPr>
        <b/>
        <sz val="10"/>
        <rFont val="Helv"/>
        <family val="0"/>
      </rPr>
      <t xml:space="preserve">1 - </t>
    </r>
    <r>
      <rPr>
        <b/>
        <sz val="10"/>
        <rFont val="Symbol"/>
        <family val="0"/>
      </rPr>
      <t>m</t>
    </r>
    <r>
      <rPr>
        <b/>
        <sz val="10"/>
        <rFont val="Helv"/>
        <family val="0"/>
      </rPr>
      <t>2</t>
    </r>
  </si>
  <si>
    <r>
      <t xml:space="preserve">n PER GROUP for 100(1 - </t>
    </r>
    <r>
      <rPr>
        <b/>
        <sz val="10"/>
        <rFont val="Symbol"/>
        <family val="0"/>
      </rPr>
      <t>b</t>
    </r>
    <r>
      <rPr>
        <b/>
        <sz val="10"/>
        <rFont val="Helv"/>
        <family val="0"/>
      </rPr>
      <t xml:space="preserve">)% power if </t>
    </r>
    <r>
      <rPr>
        <b/>
        <sz val="10"/>
        <rFont val="Symbol"/>
        <family val="0"/>
      </rPr>
      <t>m</t>
    </r>
    <r>
      <rPr>
        <b/>
        <sz val="10"/>
        <rFont val="Helv"/>
        <family val="0"/>
      </rPr>
      <t xml:space="preserve">1 - </t>
    </r>
    <r>
      <rPr>
        <b/>
        <sz val="10"/>
        <rFont val="Symbol"/>
        <family val="0"/>
      </rPr>
      <t>m</t>
    </r>
    <r>
      <rPr>
        <b/>
        <sz val="10"/>
        <rFont val="Helv"/>
        <family val="0"/>
      </rPr>
      <t xml:space="preserve">2 = </t>
    </r>
    <r>
      <rPr>
        <b/>
        <sz val="10"/>
        <rFont val="Symbol"/>
        <family val="0"/>
      </rPr>
      <t>D</t>
    </r>
    <r>
      <rPr>
        <b/>
        <sz val="10"/>
        <rFont val="Helv"/>
        <family val="0"/>
      </rPr>
      <t xml:space="preserve"> (test value)</t>
    </r>
  </si>
  <si>
    <t>n PER GROUP</t>
  </si>
  <si>
    <t>jh 2001.10.14</t>
  </si>
  <si>
    <t>Formulae from jh's Notes on Ch 7.2</t>
  </si>
  <si>
    <r>
      <t>D</t>
    </r>
    <r>
      <rPr>
        <sz val="12"/>
        <rFont val="Helv"/>
        <family val="0"/>
      </rPr>
      <t xml:space="preserve"> = </t>
    </r>
    <r>
      <rPr>
        <sz val="12"/>
        <rFont val="Symbol"/>
        <family val="0"/>
      </rPr>
      <t>m2</t>
    </r>
    <r>
      <rPr>
        <sz val="12"/>
        <rFont val="Helv"/>
        <family val="0"/>
      </rPr>
      <t xml:space="preserve"> – </t>
    </r>
    <r>
      <rPr>
        <sz val="12"/>
        <rFont val="Symbol"/>
        <family val="0"/>
      </rPr>
      <t>m</t>
    </r>
    <r>
      <rPr>
        <sz val="12"/>
        <rFont val="Helv"/>
        <family val="0"/>
      </rPr>
      <t>1</t>
    </r>
  </si>
  <si>
    <t>(use positive difference)</t>
  </si>
  <si>
    <t>See graph</t>
  </si>
  <si>
    <t>Formula for  n  is z-based … from Colton, p 142 (same as in jh's Notes on Ch 7.1)</t>
  </si>
  <si>
    <r>
      <t xml:space="preserve">Formula for Power and </t>
    </r>
    <r>
      <rPr>
        <sz val="10"/>
        <rFont val="Symbol"/>
        <family val="0"/>
      </rPr>
      <t>D</t>
    </r>
    <r>
      <rPr>
        <sz val="10"/>
        <rFont val="Helv"/>
        <family val="0"/>
      </rPr>
      <t xml:space="preserve"> by reversing the equation</t>
    </r>
  </si>
  <si>
    <t>See also M&amp;M section 7.3 p570 (and example 7.23)</t>
  </si>
  <si>
    <t>test statistic</t>
  </si>
  <si>
    <t>If H0 is true</t>
  </si>
  <si>
    <t>If Halt is true</t>
  </si>
  <si>
    <t>------------------</t>
  </si>
  <si>
    <t xml:space="preserve">( * ) </t>
  </si>
  <si>
    <t xml:space="preserve">Many reviewers on grant review commitees are "2-handed" .. </t>
  </si>
  <si>
    <t>("on the 1 hand… on the other hand… " )</t>
  </si>
  <si>
    <t>In Example 7.23, M&amp;M use a 1-sided alternative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</si>
</sst>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Symbol"/>
      <family val="0"/>
    </font>
    <font>
      <b/>
      <sz val="10"/>
      <name val="Helv"/>
      <family val="0"/>
    </font>
    <font>
      <sz val="10"/>
      <color indexed="10"/>
      <name val="Helv"/>
      <family val="0"/>
    </font>
    <font>
      <b/>
      <sz val="10"/>
      <name val="Symbol"/>
      <family val="0"/>
    </font>
    <font>
      <i/>
      <sz val="10"/>
      <name val="Helv"/>
      <family val="0"/>
    </font>
    <font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name val="Geneva"/>
      <family val="0"/>
    </font>
    <font>
      <b/>
      <sz val="12"/>
      <color indexed="10"/>
      <name val="Helv"/>
      <family val="0"/>
    </font>
    <font>
      <sz val="12"/>
      <name val="Symbol"/>
      <family val="0"/>
    </font>
    <font>
      <sz val="12"/>
      <color indexed="10"/>
      <name val="Helv"/>
      <family val="0"/>
    </font>
    <font>
      <b/>
      <sz val="12"/>
      <name val="Geneva"/>
      <family val="0"/>
    </font>
    <font>
      <sz val="9"/>
      <name val="Geneva"/>
      <family val="0"/>
    </font>
    <font>
      <sz val="10.25"/>
      <name val="Geneva"/>
      <family val="0"/>
    </font>
    <font>
      <sz val="12"/>
      <color indexed="9"/>
      <name val="Helv"/>
      <family val="0"/>
    </font>
    <font>
      <sz val="10"/>
      <color indexed="9"/>
      <name val="Helv"/>
      <family val="0"/>
    </font>
    <font>
      <sz val="10"/>
      <color indexed="9"/>
      <name val="Geneva"/>
      <family val="0"/>
    </font>
    <font>
      <b/>
      <sz val="12"/>
      <color indexed="32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2" fontId="20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7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85"/>
          <c:h val="0.82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'n_power_means.xls'!$I$37</c:f>
              <c:strCache>
                <c:ptCount val="1"/>
                <c:pt idx="0">
                  <c:v>If H0 is true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'n_power_means.xls'!$H$38:$H$73</c:f>
              <c:numCache/>
            </c:numRef>
          </c:xVal>
          <c:yVal>
            <c:numRef>
              <c:f>'n_power_means.xls'!$I$38:$I$73</c:f>
              <c:numCache/>
            </c:numRef>
          </c:yVal>
          <c:smooth val="1"/>
        </c:ser>
        <c:ser>
          <c:idx val="1"/>
          <c:order val="1"/>
          <c:tx>
            <c:strRef>
              <c:f>'n_power_means.xls'!$J$37</c:f>
              <c:strCache>
                <c:ptCount val="1"/>
                <c:pt idx="0">
                  <c:v>If Halt is true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'n_power_means.xls'!$H$38:$H$73</c:f>
              <c:numCache/>
            </c:numRef>
          </c:xVal>
          <c:yVal>
            <c:numRef>
              <c:f>'n_power_means.xls'!$J$38:$J$73</c:f>
              <c:numCache/>
            </c:numRef>
          </c:yVal>
          <c:smooth val="1"/>
        </c:ser>
        <c:axId val="6328478"/>
        <c:axId val="56956303"/>
      </c:scatterChart>
      <c:valAx>
        <c:axId val="632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test statistic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956303"/>
        <c:crosses val="autoZero"/>
        <c:crossBetween val="midCat"/>
        <c:dispUnits/>
      </c:valAx>
      <c:valAx>
        <c:axId val="56956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328478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8"/>
          <c:y val="0.01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47625</xdr:rowOff>
    </xdr:from>
    <xdr:to>
      <xdr:col>11</xdr:col>
      <xdr:colOff>533400</xdr:colOff>
      <xdr:row>67</xdr:row>
      <xdr:rowOff>9525</xdr:rowOff>
    </xdr:to>
    <xdr:graphicFrame>
      <xdr:nvGraphicFramePr>
        <xdr:cNvPr id="1" name="Chart 1"/>
        <xdr:cNvGraphicFramePr/>
      </xdr:nvGraphicFramePr>
      <xdr:xfrm>
        <a:off x="3876675" y="7153275"/>
        <a:ext cx="45243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8.375" style="0" customWidth="1"/>
    <col min="2" max="4" width="7.625" style="0" customWidth="1"/>
    <col min="5" max="5" width="9.625" style="0" customWidth="1"/>
    <col min="6" max="6" width="4.875" style="0" customWidth="1"/>
    <col min="7" max="8" width="8.375" style="0" customWidth="1"/>
    <col min="9" max="9" width="6.00390625" style="0" customWidth="1"/>
    <col min="10" max="16384" width="12.375" style="0" customWidth="1"/>
  </cols>
  <sheetData>
    <row r="1" spans="1:10" ht="12.75">
      <c r="A1" s="5" t="s">
        <v>23</v>
      </c>
      <c r="B1" s="6"/>
      <c r="C1" s="6"/>
      <c r="D1" s="6"/>
      <c r="E1" s="6"/>
      <c r="F1" s="6"/>
      <c r="G1" s="6"/>
      <c r="H1" s="6"/>
      <c r="I1" s="18"/>
      <c r="J1" s="18"/>
    </row>
    <row r="2" spans="1:10" ht="10.5" customHeight="1">
      <c r="A2" s="6" t="s">
        <v>22</v>
      </c>
      <c r="B2" s="6"/>
      <c r="C2" s="6"/>
      <c r="D2" s="6"/>
      <c r="E2" s="6"/>
      <c r="F2" s="6"/>
      <c r="G2" s="6"/>
      <c r="H2" s="6"/>
      <c r="I2" s="18"/>
      <c r="J2" s="18"/>
    </row>
    <row r="3" spans="1:10" ht="12.75">
      <c r="A3" s="6" t="s">
        <v>10</v>
      </c>
      <c r="B3" s="6"/>
      <c r="C3" s="6"/>
      <c r="D3" s="6"/>
      <c r="E3" s="6"/>
      <c r="F3" s="6"/>
      <c r="G3" s="6"/>
      <c r="H3" s="6"/>
      <c r="I3" s="18"/>
      <c r="J3" s="18"/>
    </row>
    <row r="4" spans="1:10" ht="12.75">
      <c r="A4" s="6" t="s">
        <v>9</v>
      </c>
      <c r="B4" s="6"/>
      <c r="C4" s="6"/>
      <c r="D4" s="6"/>
      <c r="E4" s="6"/>
      <c r="F4" s="6"/>
      <c r="G4" s="6"/>
      <c r="H4" s="6"/>
      <c r="I4" s="18"/>
      <c r="J4" s="18"/>
    </row>
    <row r="5" spans="1:10" ht="12.75">
      <c r="A5" s="6"/>
      <c r="B5" s="6"/>
      <c r="C5" s="6"/>
      <c r="D5" s="6"/>
      <c r="E5" s="6"/>
      <c r="F5" s="6"/>
      <c r="G5" s="6"/>
      <c r="H5" s="6"/>
      <c r="I5" s="18"/>
      <c r="J5" s="18"/>
    </row>
    <row r="6" spans="1:10" ht="12.75">
      <c r="A6" s="6" t="s">
        <v>8</v>
      </c>
      <c r="B6" s="6"/>
      <c r="C6" s="6"/>
      <c r="D6" s="6"/>
      <c r="E6" s="6"/>
      <c r="F6" s="6"/>
      <c r="G6" s="6"/>
      <c r="H6" s="6"/>
      <c r="I6" s="18"/>
      <c r="J6" s="18"/>
    </row>
    <row r="7" spans="1:10" ht="12.75">
      <c r="A7" s="6" t="s">
        <v>11</v>
      </c>
      <c r="B7" s="6"/>
      <c r="C7" s="6"/>
      <c r="D7" s="6"/>
      <c r="E7" s="6"/>
      <c r="F7" s="6"/>
      <c r="G7" s="6"/>
      <c r="H7" s="6"/>
      <c r="I7" s="18"/>
      <c r="J7" s="18"/>
    </row>
    <row r="8" spans="1:10" ht="12.75">
      <c r="A8" s="6"/>
      <c r="B8" s="6"/>
      <c r="C8" s="6"/>
      <c r="D8" s="6"/>
      <c r="E8" s="6"/>
      <c r="F8" s="6"/>
      <c r="G8" s="6"/>
      <c r="H8" s="6"/>
      <c r="I8" s="18"/>
      <c r="J8" s="18"/>
    </row>
    <row r="9" spans="1:10" ht="12.75">
      <c r="A9" s="5" t="s">
        <v>26</v>
      </c>
      <c r="B9" s="6"/>
      <c r="C9" s="6"/>
      <c r="D9" s="6"/>
      <c r="E9" s="6"/>
      <c r="F9" s="6"/>
      <c r="G9" s="6"/>
      <c r="H9" s="6"/>
      <c r="I9" s="18"/>
      <c r="J9" s="18"/>
    </row>
    <row r="10" spans="1:10" ht="12.75">
      <c r="A10" s="5" t="s">
        <v>24</v>
      </c>
      <c r="B10" s="6"/>
      <c r="C10" s="6"/>
      <c r="D10" s="6"/>
      <c r="E10" s="6"/>
      <c r="F10" s="6"/>
      <c r="G10" s="6"/>
      <c r="H10" s="6"/>
      <c r="I10" s="18"/>
      <c r="J10" s="18"/>
    </row>
    <row r="11" spans="1:10" ht="12.75">
      <c r="A11" s="6"/>
      <c r="B11" s="6"/>
      <c r="C11" s="6"/>
      <c r="D11" s="6"/>
      <c r="E11" s="6"/>
      <c r="F11" s="6"/>
      <c r="G11" s="6"/>
      <c r="H11" s="6"/>
      <c r="I11" s="18"/>
      <c r="J11" s="18"/>
    </row>
    <row r="12" spans="1:10" ht="12.75">
      <c r="A12" s="6" t="s">
        <v>30</v>
      </c>
      <c r="B12" s="6"/>
      <c r="C12" s="6"/>
      <c r="D12" s="6"/>
      <c r="E12" s="6"/>
      <c r="F12" s="6"/>
      <c r="G12" s="6"/>
      <c r="H12" s="6"/>
      <c r="I12" s="18"/>
      <c r="J12" s="18"/>
    </row>
    <row r="13" spans="1:10" ht="12.75">
      <c r="A13" s="6"/>
      <c r="B13" s="6"/>
      <c r="C13" s="6"/>
      <c r="D13" s="6"/>
      <c r="E13" s="6"/>
      <c r="F13" s="6"/>
      <c r="G13" s="6"/>
      <c r="H13" s="6"/>
      <c r="I13" s="18"/>
      <c r="J13" s="18"/>
    </row>
    <row r="14" spans="1:10" ht="12.75">
      <c r="A14" s="6"/>
      <c r="B14" s="7" t="s">
        <v>6</v>
      </c>
      <c r="C14" s="7" t="s">
        <v>6</v>
      </c>
      <c r="D14" s="6"/>
      <c r="E14" s="6"/>
      <c r="F14" s="6"/>
      <c r="G14" s="6"/>
      <c r="H14" s="6"/>
      <c r="I14" s="18"/>
      <c r="J14" s="18"/>
    </row>
    <row r="15" spans="1:10" ht="12.75">
      <c r="A15" s="6"/>
      <c r="B15" s="6"/>
      <c r="C15" s="6"/>
      <c r="D15" s="6"/>
      <c r="E15" s="6"/>
      <c r="F15" s="6"/>
      <c r="G15" s="6"/>
      <c r="H15" s="6"/>
      <c r="I15" s="18"/>
      <c r="J15" s="18"/>
    </row>
    <row r="16" spans="1:10" s="1" customFormat="1" ht="15.75">
      <c r="A16" s="8" t="s">
        <v>0</v>
      </c>
      <c r="B16" s="2">
        <v>95</v>
      </c>
      <c r="C16" s="6">
        <f>B16</f>
        <v>95</v>
      </c>
      <c r="D16" s="8"/>
      <c r="E16" s="8"/>
      <c r="F16" s="8"/>
      <c r="G16" s="8"/>
      <c r="H16" s="8"/>
      <c r="I16" s="19"/>
      <c r="J16" s="19"/>
    </row>
    <row r="17" spans="1:10" ht="12.75">
      <c r="A17" s="6" t="s">
        <v>1</v>
      </c>
      <c r="B17" s="10">
        <f>1-B16/100</f>
        <v>0.050000000000000044</v>
      </c>
      <c r="C17" s="10"/>
      <c r="D17" s="6"/>
      <c r="E17" s="6"/>
      <c r="F17" s="6"/>
      <c r="G17" s="6"/>
      <c r="H17" s="6"/>
      <c r="I17" s="18"/>
      <c r="J17" s="18"/>
    </row>
    <row r="18" spans="1:10" ht="12.75">
      <c r="A18" s="6" t="s">
        <v>2</v>
      </c>
      <c r="B18" s="11">
        <f>NORMSINV(1-B17/2)</f>
        <v>1.9599610823206604</v>
      </c>
      <c r="C18" s="11"/>
      <c r="D18" s="6"/>
      <c r="E18" s="6"/>
      <c r="F18" s="6"/>
      <c r="G18" s="6"/>
      <c r="H18" s="6"/>
      <c r="I18" s="18"/>
      <c r="J18" s="18"/>
    </row>
    <row r="19" spans="1:10" ht="12.75">
      <c r="A19" s="6"/>
      <c r="B19" s="12"/>
      <c r="C19" s="12"/>
      <c r="D19" s="6"/>
      <c r="E19" s="6"/>
      <c r="F19" s="6"/>
      <c r="G19" s="6"/>
      <c r="H19" s="6"/>
      <c r="I19" s="18"/>
      <c r="J19" s="18"/>
    </row>
    <row r="20" spans="1:10" s="1" customFormat="1" ht="15.75">
      <c r="A20" s="8" t="s">
        <v>4</v>
      </c>
      <c r="B20" s="3">
        <v>5</v>
      </c>
      <c r="C20" s="12">
        <f>B20</f>
        <v>5</v>
      </c>
      <c r="D20" s="8"/>
      <c r="E20" s="8"/>
      <c r="F20" s="8"/>
      <c r="G20" s="8"/>
      <c r="H20" s="8"/>
      <c r="I20" s="19"/>
      <c r="J20" s="19"/>
    </row>
    <row r="21" spans="1:10" ht="13.5">
      <c r="A21" s="6"/>
      <c r="B21" s="13"/>
      <c r="C21" s="6"/>
      <c r="D21" s="6"/>
      <c r="E21" s="6"/>
      <c r="F21" s="6"/>
      <c r="G21" s="6"/>
      <c r="H21" s="6"/>
      <c r="I21" s="18"/>
      <c r="J21" s="18"/>
    </row>
    <row r="22" spans="1:10" s="1" customFormat="1" ht="15.75">
      <c r="A22" s="8" t="s">
        <v>3</v>
      </c>
      <c r="B22" s="2">
        <v>0.5</v>
      </c>
      <c r="C22" s="14">
        <f>Z*SQRT(2)*Standard_deviation/SQRT(C24)</f>
        <v>0.6197941145422062</v>
      </c>
      <c r="D22" s="8"/>
      <c r="E22" s="8"/>
      <c r="F22" s="8"/>
      <c r="G22" s="8"/>
      <c r="H22" s="8"/>
      <c r="I22" s="19"/>
      <c r="J22" s="19"/>
    </row>
    <row r="23" spans="1:10" ht="13.5">
      <c r="A23" s="6"/>
      <c r="B23" s="9"/>
      <c r="C23" s="6"/>
      <c r="D23" s="6"/>
      <c r="E23" s="6"/>
      <c r="F23" s="6"/>
      <c r="G23" s="6"/>
      <c r="H23" s="6"/>
      <c r="I23" s="18"/>
      <c r="J23" s="18"/>
    </row>
    <row r="24" spans="1:10" s="1" customFormat="1" ht="15.75">
      <c r="A24" s="8" t="s">
        <v>25</v>
      </c>
      <c r="B24" s="15">
        <f>CEILING((Z*SQRT(2)*Standard_deviation/Margin_of_Error)^2,1)</f>
        <v>769</v>
      </c>
      <c r="C24" s="4">
        <v>500</v>
      </c>
      <c r="D24" s="8"/>
      <c r="E24" s="8"/>
      <c r="F24" s="8"/>
      <c r="G24" s="8"/>
      <c r="H24" s="8"/>
      <c r="I24" s="19"/>
      <c r="J24" s="19"/>
    </row>
    <row r="25" spans="1:10" ht="12.75">
      <c r="A25" s="6"/>
      <c r="B25" s="16" t="s">
        <v>7</v>
      </c>
      <c r="C25" s="6"/>
      <c r="D25" s="6"/>
      <c r="E25" s="6"/>
      <c r="F25" s="6"/>
      <c r="G25" s="6"/>
      <c r="H25" s="6"/>
      <c r="I25" s="18"/>
      <c r="J25" s="18"/>
    </row>
    <row r="26" spans="1:10" ht="12.75">
      <c r="A26" s="6"/>
      <c r="B26" s="18"/>
      <c r="C26" s="6"/>
      <c r="D26" s="6"/>
      <c r="E26" s="6"/>
      <c r="F26" s="6"/>
      <c r="G26" s="6"/>
      <c r="H26" s="6"/>
      <c r="I26" s="18"/>
      <c r="J26" s="18"/>
    </row>
    <row r="27" spans="1:10" ht="12.75">
      <c r="A27" s="6"/>
      <c r="B27" s="16"/>
      <c r="C27" s="6"/>
      <c r="D27" s="6"/>
      <c r="E27" s="6"/>
      <c r="F27" s="6"/>
      <c r="G27" s="6"/>
      <c r="H27" s="6"/>
      <c r="I27" s="18"/>
      <c r="J27" s="18"/>
    </row>
    <row r="28" spans="1:10" ht="12.75">
      <c r="A28" s="6"/>
      <c r="B28" s="16"/>
      <c r="C28" s="6"/>
      <c r="D28" s="6"/>
      <c r="E28" s="6"/>
      <c r="F28" s="6"/>
      <c r="G28" s="6"/>
      <c r="H28" s="6"/>
      <c r="I28" s="18"/>
      <c r="J28" s="18"/>
    </row>
    <row r="29" spans="1:10" ht="12.75">
      <c r="A29" s="5" t="s">
        <v>27</v>
      </c>
      <c r="B29" s="6"/>
      <c r="C29" s="6"/>
      <c r="D29" s="6"/>
      <c r="E29" s="6"/>
      <c r="F29" s="6"/>
      <c r="G29" s="6"/>
      <c r="H29" s="6"/>
      <c r="I29" s="18"/>
      <c r="J29" s="18"/>
    </row>
    <row r="30" spans="1:10" ht="12.75">
      <c r="A30" s="5" t="s">
        <v>5</v>
      </c>
      <c r="B30" s="6"/>
      <c r="C30" s="6"/>
      <c r="D30" s="6"/>
      <c r="E30" s="6"/>
      <c r="F30" s="6"/>
      <c r="G30" s="6"/>
      <c r="H30" s="6"/>
      <c r="I30" s="18"/>
      <c r="J30" s="18"/>
    </row>
    <row r="31" spans="1:10" ht="12.75">
      <c r="A31" s="5" t="s">
        <v>19</v>
      </c>
      <c r="B31" s="6"/>
      <c r="C31" s="6"/>
      <c r="D31" s="6"/>
      <c r="E31" s="6"/>
      <c r="F31" s="6"/>
      <c r="G31" s="6"/>
      <c r="H31" s="6"/>
      <c r="I31" s="18"/>
      <c r="J31" s="18"/>
    </row>
    <row r="32" spans="1:10" ht="12.75">
      <c r="A32" s="5"/>
      <c r="B32" s="6"/>
      <c r="C32" s="6"/>
      <c r="D32" s="6"/>
      <c r="E32" s="6"/>
      <c r="F32" s="6"/>
      <c r="G32" s="6"/>
      <c r="H32" s="6"/>
      <c r="I32" s="18"/>
      <c r="J32" s="18"/>
    </row>
    <row r="33" spans="1:10" ht="12.75">
      <c r="A33" s="6" t="s">
        <v>34</v>
      </c>
      <c r="B33" s="6"/>
      <c r="C33" s="6"/>
      <c r="D33" s="6"/>
      <c r="E33" s="6"/>
      <c r="F33" s="6"/>
      <c r="G33" s="26"/>
      <c r="H33" s="6"/>
      <c r="I33" s="18"/>
      <c r="J33" s="18"/>
    </row>
    <row r="34" spans="1:10" ht="12.75">
      <c r="A34" s="6" t="s">
        <v>35</v>
      </c>
      <c r="B34" s="6"/>
      <c r="C34" s="6"/>
      <c r="D34" s="6"/>
      <c r="E34" s="6"/>
      <c r="F34" s="6"/>
      <c r="G34" s="26"/>
      <c r="H34" s="6"/>
      <c r="I34" s="18"/>
      <c r="J34" s="18"/>
    </row>
    <row r="35" spans="1:10" ht="13.5">
      <c r="A35" s="6"/>
      <c r="B35" s="6"/>
      <c r="C35" s="6"/>
      <c r="D35" s="6"/>
      <c r="E35" s="6"/>
      <c r="F35" s="6"/>
      <c r="G35" s="27"/>
      <c r="H35" s="28"/>
      <c r="I35" s="29"/>
      <c r="J35" s="18"/>
    </row>
    <row r="36" spans="1:10" ht="13.5">
      <c r="A36" s="6" t="s">
        <v>36</v>
      </c>
      <c r="B36" s="6"/>
      <c r="C36" s="6"/>
      <c r="D36" s="6"/>
      <c r="E36" s="6"/>
      <c r="F36" s="7"/>
      <c r="G36" s="27"/>
      <c r="H36" s="28"/>
      <c r="I36" s="29"/>
      <c r="J36" s="18"/>
    </row>
    <row r="37" spans="1:10" s="1" customFormat="1" ht="15.75">
      <c r="A37" s="6"/>
      <c r="B37" s="6"/>
      <c r="C37" s="7"/>
      <c r="D37" s="7"/>
      <c r="E37" s="6"/>
      <c r="F37" s="8"/>
      <c r="G37" s="27"/>
      <c r="H37" s="30" t="s">
        <v>37</v>
      </c>
      <c r="I37" s="31" t="s">
        <v>38</v>
      </c>
      <c r="J37" s="32" t="s">
        <v>39</v>
      </c>
    </row>
    <row r="38" spans="1:10" s="1" customFormat="1" ht="15.75">
      <c r="A38" s="6"/>
      <c r="B38" s="7" t="s">
        <v>6</v>
      </c>
      <c r="C38" s="7" t="s">
        <v>6</v>
      </c>
      <c r="D38" s="7" t="s">
        <v>6</v>
      </c>
      <c r="E38" s="7" t="s">
        <v>6</v>
      </c>
      <c r="F38" s="7"/>
      <c r="G38" s="8"/>
      <c r="H38" s="33">
        <f aca="true" t="shared" si="0" ref="H38:H45">H39-0.25</f>
        <v>-2.25</v>
      </c>
      <c r="I38" s="34">
        <f>-NORMDIST(H38,0,1,FALSE)</f>
        <v>-0.03173965183566742</v>
      </c>
      <c r="J38" s="35">
        <f>NORMDIST(H38,$E$51/(SQRT(2)*$E$49/SQRT($E$58)),1,FALSE)</f>
        <v>1.0163473818356367E-08</v>
      </c>
    </row>
    <row r="39" spans="1:10" ht="13.5">
      <c r="A39" s="6"/>
      <c r="B39" s="6"/>
      <c r="C39" s="8"/>
      <c r="D39" s="8"/>
      <c r="E39" s="8"/>
      <c r="F39" s="8"/>
      <c r="G39" s="6"/>
      <c r="H39" s="33">
        <f t="shared" si="0"/>
        <v>-2</v>
      </c>
      <c r="I39" s="34">
        <f aca="true" t="shared" si="1" ref="I39:I73">-NORMDIST(H39,0,1,FALSE)</f>
        <v>-0.05399096651318805</v>
      </c>
      <c r="J39" s="35">
        <f aca="true" t="shared" si="2" ref="J39:J73">NORMDIST(H39,$E$51/(SQRT(2)*$E$49/SQRT($E$58)),1,FALSE)</f>
        <v>4.3205098915344904E-08</v>
      </c>
    </row>
    <row r="40" spans="1:10" ht="13.5">
      <c r="A40" s="8" t="s">
        <v>20</v>
      </c>
      <c r="B40" s="2">
        <v>0.01</v>
      </c>
      <c r="C40" s="8"/>
      <c r="D40" s="8"/>
      <c r="E40" s="8"/>
      <c r="F40" s="8"/>
      <c r="G40" s="22"/>
      <c r="H40" s="33">
        <f t="shared" si="0"/>
        <v>-1.75</v>
      </c>
      <c r="I40" s="34">
        <f t="shared" si="1"/>
        <v>-0.08627731882651152</v>
      </c>
      <c r="J40" s="35">
        <f t="shared" si="2"/>
        <v>1.7253786894567963E-07</v>
      </c>
    </row>
    <row r="41" spans="1:10" s="1" customFormat="1" ht="15.75">
      <c r="A41" s="8" t="s">
        <v>12</v>
      </c>
      <c r="B41" s="2">
        <v>1</v>
      </c>
      <c r="C41" s="25" t="s">
        <v>41</v>
      </c>
      <c r="D41" s="6"/>
      <c r="E41" s="8"/>
      <c r="F41" s="8"/>
      <c r="G41" s="21"/>
      <c r="H41" s="33">
        <f t="shared" si="0"/>
        <v>-1.5</v>
      </c>
      <c r="I41" s="34">
        <f t="shared" si="1"/>
        <v>-0.12951759566589172</v>
      </c>
      <c r="J41" s="35">
        <f t="shared" si="2"/>
        <v>6.472774100849939E-07</v>
      </c>
    </row>
    <row r="42" spans="1:10" ht="13.5">
      <c r="A42" s="6" t="s">
        <v>13</v>
      </c>
      <c r="B42" s="11">
        <f>IF(B41=2,NORMSINV(1-B40/2),IF(B41=1,NORMSINV(1-B40),"sides must be 1 or 2"))</f>
        <v>2.3263419279828668</v>
      </c>
      <c r="C42" s="6"/>
      <c r="D42" s="6"/>
      <c r="E42" s="8"/>
      <c r="F42" s="8"/>
      <c r="G42" s="6"/>
      <c r="H42" s="33">
        <f t="shared" si="0"/>
        <v>-1.25</v>
      </c>
      <c r="I42" s="34">
        <f t="shared" si="1"/>
        <v>-0.1826490853890219</v>
      </c>
      <c r="J42" s="35">
        <f t="shared" si="2"/>
        <v>2.2811459150914748E-06</v>
      </c>
    </row>
    <row r="43" spans="1:10" ht="13.5">
      <c r="A43" s="6"/>
      <c r="B43" s="6"/>
      <c r="C43" s="8"/>
      <c r="D43" s="6"/>
      <c r="E43" s="22" t="s">
        <v>33</v>
      </c>
      <c r="F43" s="22"/>
      <c r="G43" s="6"/>
      <c r="H43" s="33">
        <f t="shared" si="0"/>
        <v>-1</v>
      </c>
      <c r="I43" s="34">
        <f t="shared" si="1"/>
        <v>-0.24197072451914334</v>
      </c>
      <c r="J43" s="35">
        <f t="shared" si="2"/>
        <v>7.552179029596529E-06</v>
      </c>
    </row>
    <row r="44" spans="1:10" ht="13.5">
      <c r="A44" s="8" t="s">
        <v>14</v>
      </c>
      <c r="B44" s="2">
        <v>80</v>
      </c>
      <c r="C44" s="2">
        <v>80</v>
      </c>
      <c r="D44" s="15">
        <f>100*(1-NORMSDIST(B42-SQRT(D58)*D51/(SQRT(2)*D49)))</f>
        <v>79.21531918291032</v>
      </c>
      <c r="E44" s="15">
        <f>100*(1-NORMSDIST(B42-SQRT(E58)*E51/(SQRT(2)*E49)))</f>
        <v>90.94360990060983</v>
      </c>
      <c r="F44" s="15"/>
      <c r="G44" s="6"/>
      <c r="H44" s="33">
        <f t="shared" si="0"/>
        <v>-0.75</v>
      </c>
      <c r="I44" s="34">
        <f t="shared" si="1"/>
        <v>-0.3011374321548044</v>
      </c>
      <c r="J44" s="35">
        <f t="shared" si="2"/>
        <v>2.3488110538191843E-05</v>
      </c>
    </row>
    <row r="45" spans="1:10" ht="13.5">
      <c r="A45" s="6" t="s">
        <v>15</v>
      </c>
      <c r="B45" s="10">
        <f>1-B44/100</f>
        <v>0.19999999999999996</v>
      </c>
      <c r="C45" s="6"/>
      <c r="D45" s="6"/>
      <c r="E45" s="21"/>
      <c r="F45" s="21"/>
      <c r="G45" s="6"/>
      <c r="H45" s="33">
        <f t="shared" si="0"/>
        <v>-0.5</v>
      </c>
      <c r="I45" s="34">
        <f t="shared" si="1"/>
        <v>-0.35206532676429947</v>
      </c>
      <c r="J45" s="35">
        <f t="shared" si="2"/>
        <v>6.862470371306623E-05</v>
      </c>
    </row>
    <row r="46" spans="1:10" s="1" customFormat="1" ht="15.75">
      <c r="A46" s="6" t="s">
        <v>17</v>
      </c>
      <c r="B46" s="11">
        <f>NORMSINV(B45)</f>
        <v>-0.841621385916369</v>
      </c>
      <c r="C46" s="6"/>
      <c r="D46" s="6"/>
      <c r="E46" s="6"/>
      <c r="F46" s="6"/>
      <c r="G46" s="8"/>
      <c r="H46" s="33">
        <f>H47-0.25</f>
        <v>-0.25</v>
      </c>
      <c r="I46" s="34">
        <f t="shared" si="1"/>
        <v>-0.3866681168028492</v>
      </c>
      <c r="J46" s="35">
        <f t="shared" si="2"/>
        <v>0.0001883516710428688</v>
      </c>
    </row>
    <row r="47" spans="1:10" ht="12.75">
      <c r="A47" s="6"/>
      <c r="B47" s="11"/>
      <c r="C47" s="6"/>
      <c r="D47" s="6"/>
      <c r="E47" s="6"/>
      <c r="F47" s="6"/>
      <c r="G47" s="6"/>
      <c r="H47" s="34">
        <v>0</v>
      </c>
      <c r="I47" s="34">
        <f t="shared" si="1"/>
        <v>-0.39894228040143265</v>
      </c>
      <c r="J47" s="35">
        <f t="shared" si="2"/>
        <v>0.0004856406901906245</v>
      </c>
    </row>
    <row r="48" spans="1:10" s="1" customFormat="1" ht="15.75">
      <c r="A48" s="6"/>
      <c r="B48" s="11"/>
      <c r="C48" s="6"/>
      <c r="D48" s="6"/>
      <c r="E48" s="6"/>
      <c r="F48" s="6"/>
      <c r="G48" s="8"/>
      <c r="H48" s="33">
        <f>H47+0.25</f>
        <v>0.25</v>
      </c>
      <c r="I48" s="34">
        <f t="shared" si="1"/>
        <v>-0.3866681168028492</v>
      </c>
      <c r="J48" s="35">
        <f t="shared" si="2"/>
        <v>0.0011762977128888367</v>
      </c>
    </row>
    <row r="49" spans="1:10" s="1" customFormat="1" ht="15.75">
      <c r="A49" s="8" t="s">
        <v>16</v>
      </c>
      <c r="B49" s="2">
        <v>7.4</v>
      </c>
      <c r="C49" s="6">
        <f>B49</f>
        <v>7.4</v>
      </c>
      <c r="D49" s="6">
        <f>B49</f>
        <v>7.4</v>
      </c>
      <c r="E49" s="6">
        <f>B49</f>
        <v>7.4</v>
      </c>
      <c r="F49" s="6"/>
      <c r="G49" s="8"/>
      <c r="H49" s="33">
        <f aca="true" t="shared" si="3" ref="H49:H64">H48+0.25</f>
        <v>0.5</v>
      </c>
      <c r="I49" s="34">
        <f t="shared" si="1"/>
        <v>-0.35206532676429947</v>
      </c>
      <c r="J49" s="35">
        <f t="shared" si="2"/>
        <v>0.002676554139638448</v>
      </c>
    </row>
    <row r="50" spans="1:10" ht="13.5">
      <c r="A50" s="6"/>
      <c r="B50" s="6"/>
      <c r="C50" s="8"/>
      <c r="D50" s="6"/>
      <c r="E50" s="8"/>
      <c r="F50" s="8"/>
      <c r="G50" s="6"/>
      <c r="H50" s="33">
        <f t="shared" si="3"/>
        <v>0.75</v>
      </c>
      <c r="I50" s="34">
        <f t="shared" si="1"/>
        <v>-0.3011374321548044</v>
      </c>
      <c r="J50" s="35">
        <f t="shared" si="2"/>
        <v>0.0057212563460184405</v>
      </c>
    </row>
    <row r="51" spans="1:10" ht="15">
      <c r="A51" s="17" t="s">
        <v>31</v>
      </c>
      <c r="B51" s="2">
        <v>5</v>
      </c>
      <c r="C51" s="14">
        <f>SQRT(2)*(B42-B46)*B49/SQRT(C58)</f>
        <v>4.942203277116428</v>
      </c>
      <c r="D51" s="2">
        <v>6</v>
      </c>
      <c r="E51" s="2">
        <v>7</v>
      </c>
      <c r="F51" s="9"/>
      <c r="G51" s="6"/>
      <c r="H51" s="33">
        <f t="shared" si="3"/>
        <v>1</v>
      </c>
      <c r="I51" s="34">
        <f t="shared" si="1"/>
        <v>-0.24197072451914334</v>
      </c>
      <c r="J51" s="35">
        <f t="shared" si="2"/>
        <v>0.011488501274260073</v>
      </c>
    </row>
    <row r="52" spans="1:10" ht="13.5">
      <c r="A52" s="6" t="s">
        <v>32</v>
      </c>
      <c r="B52" s="9"/>
      <c r="C52" s="14"/>
      <c r="D52" s="9"/>
      <c r="E52" s="8"/>
      <c r="F52" s="8"/>
      <c r="G52" s="18"/>
      <c r="H52" s="33">
        <f t="shared" si="3"/>
        <v>1.25</v>
      </c>
      <c r="I52" s="34">
        <f t="shared" si="1"/>
        <v>-0.1826490853890219</v>
      </c>
      <c r="J52" s="35">
        <f t="shared" si="2"/>
        <v>0.021671648156510702</v>
      </c>
    </row>
    <row r="53" spans="1:10" ht="13.5">
      <c r="A53" s="6"/>
      <c r="B53" s="6"/>
      <c r="C53" s="6"/>
      <c r="D53" s="5"/>
      <c r="E53" s="8"/>
      <c r="F53" s="8"/>
      <c r="G53" s="18"/>
      <c r="H53" s="33">
        <f t="shared" si="3"/>
        <v>1.5</v>
      </c>
      <c r="I53" s="34">
        <f t="shared" si="1"/>
        <v>-0.12951759566589172</v>
      </c>
      <c r="J53" s="35">
        <f t="shared" si="2"/>
        <v>0.03840405655557367</v>
      </c>
    </row>
    <row r="54" spans="1:10" ht="13.5">
      <c r="A54" s="6" t="s">
        <v>18</v>
      </c>
      <c r="B54" s="23">
        <f>B49/B51</f>
        <v>1.48</v>
      </c>
      <c r="C54" s="23">
        <f>C49/C51</f>
        <v>1.4973078979296044</v>
      </c>
      <c r="D54" s="23">
        <f>B49/D51</f>
        <v>1.2333333333333334</v>
      </c>
      <c r="E54" s="23">
        <f>E49/E51</f>
        <v>1.0571428571428572</v>
      </c>
      <c r="F54" s="6"/>
      <c r="G54" s="18"/>
      <c r="H54" s="33">
        <f t="shared" si="3"/>
        <v>1.75</v>
      </c>
      <c r="I54" s="34">
        <f t="shared" si="1"/>
        <v>-0.08627731882651152</v>
      </c>
      <c r="J54" s="35">
        <f t="shared" si="2"/>
        <v>0.06393208303117315</v>
      </c>
    </row>
    <row r="55" spans="1:10" s="1" customFormat="1" ht="15.75">
      <c r="A55" s="6" t="s">
        <v>21</v>
      </c>
      <c r="B55" s="23">
        <f>B51/B49</f>
        <v>0.6756756756756757</v>
      </c>
      <c r="C55" s="23">
        <f>C51/C49</f>
        <v>0.6678653077184361</v>
      </c>
      <c r="D55" s="23">
        <f>D51/B49</f>
        <v>0.8108108108108107</v>
      </c>
      <c r="E55" s="23">
        <f>E51/C49</f>
        <v>0.9459459459459459</v>
      </c>
      <c r="F55" s="6"/>
      <c r="G55" s="19"/>
      <c r="H55" s="33">
        <f t="shared" si="3"/>
        <v>2</v>
      </c>
      <c r="I55" s="34">
        <f t="shared" si="1"/>
        <v>-0.05399096651318805</v>
      </c>
      <c r="J55" s="35">
        <f t="shared" si="2"/>
        <v>0.09998093731963321</v>
      </c>
    </row>
    <row r="56" spans="1:10" ht="13.5">
      <c r="A56" s="6"/>
      <c r="B56" s="10"/>
      <c r="C56" s="10"/>
      <c r="D56" s="5"/>
      <c r="E56" s="18"/>
      <c r="F56" s="18"/>
      <c r="G56" s="18"/>
      <c r="H56" s="33">
        <f t="shared" si="3"/>
        <v>2.25</v>
      </c>
      <c r="I56" s="34">
        <f t="shared" si="1"/>
        <v>-0.03173965183566742</v>
      </c>
      <c r="J56" s="35">
        <f t="shared" si="2"/>
        <v>0.14688320758664375</v>
      </c>
    </row>
    <row r="57" spans="1:10" ht="13.5">
      <c r="A57" s="6"/>
      <c r="B57" s="10"/>
      <c r="C57" s="10"/>
      <c r="D57" s="5"/>
      <c r="E57" s="18"/>
      <c r="F57" s="18"/>
      <c r="G57" s="18"/>
      <c r="H57" s="33">
        <f t="shared" si="3"/>
        <v>2.5</v>
      </c>
      <c r="I57" s="34">
        <f t="shared" si="1"/>
        <v>-0.017528300493568537</v>
      </c>
      <c r="J57" s="35">
        <f t="shared" si="2"/>
        <v>0.2027139736234427</v>
      </c>
    </row>
    <row r="58" spans="1:10" ht="15.75">
      <c r="A58" s="19" t="s">
        <v>28</v>
      </c>
      <c r="B58" s="20">
        <f>CEILING((2*(B42-B46)^2)*(B54^2),1)</f>
        <v>44</v>
      </c>
      <c r="C58" s="2">
        <v>45</v>
      </c>
      <c r="D58" s="2">
        <v>30</v>
      </c>
      <c r="E58" s="37">
        <v>30</v>
      </c>
      <c r="F58" s="24"/>
      <c r="G58" s="18"/>
      <c r="H58" s="33">
        <f t="shared" si="3"/>
        <v>2.75</v>
      </c>
      <c r="I58" s="34">
        <f t="shared" si="1"/>
        <v>-0.009093562501591053</v>
      </c>
      <c r="J58" s="35">
        <f t="shared" si="2"/>
        <v>0.2628160117612386</v>
      </c>
    </row>
    <row r="59" spans="1:10" ht="15.75">
      <c r="A59" s="18"/>
      <c r="B59" s="16" t="s">
        <v>7</v>
      </c>
      <c r="C59" s="6"/>
      <c r="D59" s="6"/>
      <c r="E59" s="19"/>
      <c r="F59" s="19"/>
      <c r="G59" s="18"/>
      <c r="H59" s="33">
        <f t="shared" si="3"/>
        <v>3</v>
      </c>
      <c r="I59" s="34">
        <f t="shared" si="1"/>
        <v>-0.0044318484119380075</v>
      </c>
      <c r="J59" s="35">
        <f t="shared" si="2"/>
        <v>0.3200932744809496</v>
      </c>
    </row>
    <row r="60" spans="1:10" ht="13.5">
      <c r="A60" s="18"/>
      <c r="B60" s="18"/>
      <c r="C60" s="18"/>
      <c r="D60" s="18"/>
      <c r="E60" s="18"/>
      <c r="F60" s="18"/>
      <c r="G60" s="18"/>
      <c r="H60" s="33">
        <f t="shared" si="3"/>
        <v>3.25</v>
      </c>
      <c r="I60" s="34">
        <f t="shared" si="1"/>
        <v>-0.0020290480572997677</v>
      </c>
      <c r="J60" s="35">
        <f t="shared" si="2"/>
        <v>0.36623333582388023</v>
      </c>
    </row>
    <row r="61" spans="1:10" ht="13.5">
      <c r="A61" s="18"/>
      <c r="B61" s="18"/>
      <c r="C61" s="18"/>
      <c r="D61" s="18"/>
      <c r="E61" s="18"/>
      <c r="F61" s="18"/>
      <c r="G61" s="18"/>
      <c r="H61" s="33">
        <f t="shared" si="3"/>
        <v>3.5</v>
      </c>
      <c r="I61" s="34">
        <f t="shared" si="1"/>
        <v>-0.0008726826950457599</v>
      </c>
      <c r="J61" s="35">
        <f t="shared" si="2"/>
        <v>0.393636889301181</v>
      </c>
    </row>
    <row r="62" spans="1:10" ht="13.5">
      <c r="A62" s="25" t="s">
        <v>41</v>
      </c>
      <c r="B62" s="18"/>
      <c r="C62" s="18"/>
      <c r="D62" s="18"/>
      <c r="E62" s="18"/>
      <c r="F62" s="18"/>
      <c r="G62" s="18"/>
      <c r="H62" s="33">
        <f t="shared" si="3"/>
        <v>3.75</v>
      </c>
      <c r="I62" s="34">
        <f t="shared" si="1"/>
        <v>-0.00035259568236744535</v>
      </c>
      <c r="J62" s="35">
        <f t="shared" si="2"/>
        <v>0.3974571411876406</v>
      </c>
    </row>
    <row r="63" spans="1:10" ht="13.5">
      <c r="A63" s="18" t="s">
        <v>44</v>
      </c>
      <c r="B63" s="18"/>
      <c r="C63" s="18"/>
      <c r="D63" s="18"/>
      <c r="E63" s="18"/>
      <c r="F63" s="18"/>
      <c r="G63" s="18"/>
      <c r="H63" s="33">
        <f t="shared" si="3"/>
        <v>4</v>
      </c>
      <c r="I63" s="34">
        <f t="shared" si="1"/>
        <v>-0.00013383022576488534</v>
      </c>
      <c r="J63" s="35">
        <f t="shared" si="2"/>
        <v>0.37700005416998594</v>
      </c>
    </row>
    <row r="64" spans="1:10" ht="13.5">
      <c r="A64" s="18" t="s">
        <v>42</v>
      </c>
      <c r="B64" s="18"/>
      <c r="C64" s="18"/>
      <c r="D64" s="18"/>
      <c r="E64" s="18"/>
      <c r="F64" s="18"/>
      <c r="G64" s="18"/>
      <c r="H64" s="33">
        <f t="shared" si="3"/>
        <v>4.25</v>
      </c>
      <c r="I64" s="34">
        <f t="shared" si="1"/>
        <v>-4.7718636541204945E-05</v>
      </c>
      <c r="J64" s="35">
        <f t="shared" si="2"/>
        <v>0.3359302519391176</v>
      </c>
    </row>
    <row r="65" spans="1:10" ht="13.5">
      <c r="A65" s="18" t="s">
        <v>43</v>
      </c>
      <c r="B65" s="18"/>
      <c r="C65" s="18"/>
      <c r="D65" s="18"/>
      <c r="E65" s="18"/>
      <c r="F65" s="18"/>
      <c r="G65" s="18"/>
      <c r="H65" s="33">
        <f>H64+0.25</f>
        <v>4.5</v>
      </c>
      <c r="I65" s="34">
        <f t="shared" si="1"/>
        <v>-1.5983741106905475E-05</v>
      </c>
      <c r="J65" s="35">
        <f t="shared" si="2"/>
        <v>0.2811987679892912</v>
      </c>
    </row>
    <row r="66" spans="1:10" ht="13.5">
      <c r="A66" s="18"/>
      <c r="B66" s="18"/>
      <c r="C66" s="18"/>
      <c r="D66" s="18"/>
      <c r="E66" s="18"/>
      <c r="F66" s="18"/>
      <c r="G66" s="18"/>
      <c r="H66" s="33">
        <f aca="true" t="shared" si="4" ref="H66:H72">H65+0.25</f>
        <v>4.75</v>
      </c>
      <c r="I66" s="34">
        <f t="shared" si="1"/>
        <v>-5.0295072885924445E-06</v>
      </c>
      <c r="J66" s="35">
        <f t="shared" si="2"/>
        <v>0.2211231978277188</v>
      </c>
    </row>
    <row r="67" spans="1:10" ht="13.5">
      <c r="A67" s="18" t="s">
        <v>29</v>
      </c>
      <c r="B67" s="18"/>
      <c r="C67" s="18"/>
      <c r="D67" s="18"/>
      <c r="E67" s="18"/>
      <c r="F67" s="18"/>
      <c r="G67" s="18"/>
      <c r="H67" s="33">
        <f t="shared" si="4"/>
        <v>5</v>
      </c>
      <c r="I67" s="34">
        <f t="shared" si="1"/>
        <v>-1.4867195147342977E-06</v>
      </c>
      <c r="J67" s="35">
        <f t="shared" si="2"/>
        <v>0.1633472374724919</v>
      </c>
    </row>
    <row r="68" spans="1:10" ht="13.5">
      <c r="A68" s="18"/>
      <c r="B68" s="18"/>
      <c r="C68" s="18"/>
      <c r="D68" s="18"/>
      <c r="E68" s="18"/>
      <c r="F68" s="18"/>
      <c r="G68" s="18"/>
      <c r="H68" s="33">
        <f t="shared" si="4"/>
        <v>5.25</v>
      </c>
      <c r="I68" s="34">
        <f t="shared" si="1"/>
        <v>-4.128470988629998E-07</v>
      </c>
      <c r="J68" s="35">
        <f t="shared" si="2"/>
        <v>0.1133563560536301</v>
      </c>
    </row>
    <row r="69" spans="1:10" ht="13.5">
      <c r="A69" s="18"/>
      <c r="B69" s="18"/>
      <c r="C69" s="18"/>
      <c r="D69" s="18"/>
      <c r="E69" s="18"/>
      <c r="F69" s="18"/>
      <c r="G69" s="18"/>
      <c r="H69" s="33">
        <f t="shared" si="4"/>
        <v>5.5</v>
      </c>
      <c r="I69" s="34">
        <f t="shared" si="1"/>
        <v>-1.0769760042543275E-07</v>
      </c>
      <c r="J69" s="35">
        <f t="shared" si="2"/>
        <v>0.07389865841475925</v>
      </c>
    </row>
    <row r="70" spans="1:10" ht="13.5">
      <c r="A70" s="18"/>
      <c r="B70" s="18"/>
      <c r="C70" s="18"/>
      <c r="D70" s="18"/>
      <c r="E70" s="18"/>
      <c r="F70" s="18"/>
      <c r="G70" s="18"/>
      <c r="H70" s="33">
        <f t="shared" si="4"/>
        <v>5.75</v>
      </c>
      <c r="I70" s="34">
        <f t="shared" si="1"/>
        <v>-2.6392432035705732E-08</v>
      </c>
      <c r="J70" s="35">
        <f t="shared" si="2"/>
        <v>0.045256798298034494</v>
      </c>
    </row>
    <row r="71" spans="1:10" ht="13.5">
      <c r="A71" s="18"/>
      <c r="B71" s="18"/>
      <c r="C71" s="18"/>
      <c r="D71" s="18"/>
      <c r="E71" s="18"/>
      <c r="F71" s="18"/>
      <c r="G71" s="18"/>
      <c r="H71" s="33">
        <f>H70+0.25</f>
        <v>6</v>
      </c>
      <c r="I71" s="34">
        <f t="shared" si="1"/>
        <v>-6.075882849823285E-09</v>
      </c>
      <c r="J71" s="35">
        <f t="shared" si="2"/>
        <v>0.026036805189991203</v>
      </c>
    </row>
    <row r="72" spans="1:10" ht="13.5">
      <c r="A72" s="18"/>
      <c r="B72" s="18"/>
      <c r="C72" s="18"/>
      <c r="D72" s="18"/>
      <c r="E72" s="18"/>
      <c r="F72" s="18"/>
      <c r="G72" s="18"/>
      <c r="H72" s="33">
        <f t="shared" si="4"/>
        <v>6.25</v>
      </c>
      <c r="I72" s="34">
        <f t="shared" si="1"/>
        <v>-1.3140018181558838E-09</v>
      </c>
      <c r="J72" s="35">
        <f t="shared" si="2"/>
        <v>0.014071751456720856</v>
      </c>
    </row>
    <row r="73" spans="1:10" ht="13.5">
      <c r="A73" s="18"/>
      <c r="B73" s="18"/>
      <c r="C73" s="18"/>
      <c r="D73" s="18"/>
      <c r="E73" s="18"/>
      <c r="F73" s="18"/>
      <c r="G73" s="18"/>
      <c r="H73" s="33">
        <f>H72+0.25</f>
        <v>6.5</v>
      </c>
      <c r="I73" s="34">
        <f t="shared" si="1"/>
        <v>-2.669556614762852E-10</v>
      </c>
      <c r="J73" s="35">
        <f t="shared" si="2"/>
        <v>0.0071443909676226405</v>
      </c>
    </row>
    <row r="74" spans="1:10" ht="12.75">
      <c r="A74" s="18"/>
      <c r="B74" s="18"/>
      <c r="C74" s="18"/>
      <c r="D74" s="18"/>
      <c r="E74" s="18"/>
      <c r="F74" s="18"/>
      <c r="G74" s="18"/>
      <c r="H74" s="36" t="s">
        <v>40</v>
      </c>
      <c r="I74" s="18"/>
      <c r="J74" s="18"/>
    </row>
  </sheetData>
  <sheetProtection sheet="1"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cp:lastPrinted>2001-10-08T14:51:40Z</cp:lastPrinted>
  <dcterms:created xsi:type="dcterms:W3CDTF">2001-10-08T13:53:09Z</dcterms:created>
  <cp:category/>
  <cp:version/>
  <cp:contentType/>
  <cp:contentStatus/>
</cp:coreProperties>
</file>